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Data for paper/"/>
    </mc:Choice>
  </mc:AlternateContent>
  <xr:revisionPtr revIDLastSave="18" documentId="8_{BCB40C00-146F-474B-9185-D546E685ADA9}" xr6:coauthVersionLast="47" xr6:coauthVersionMax="47" xr10:uidLastSave="{B9036CB4-16EC-4A78-9CCE-E2A9314E9676}"/>
  <bookViews>
    <workbookView xWindow="-110" yWindow="-110" windowWidth="19420" windowHeight="10300" firstSheet="6" activeTab="8" xr2:uid="{E368A252-F699-4C3D-B9E4-FDD8EF1E430C}"/>
  </bookViews>
  <sheets>
    <sheet name="SRB 1 (3 Day Exposure)" sheetId="1" r:id="rId1"/>
    <sheet name="SRB 1 (4 Day Exposure)" sheetId="2" r:id="rId2"/>
    <sheet name="SRB 1 (6 day Exposure)" sheetId="3" r:id="rId3"/>
    <sheet name="SRB 2 (3 Day Exposure)" sheetId="5" r:id="rId4"/>
    <sheet name="SRB 2 (4 Day Exposure)" sheetId="6" r:id="rId5"/>
    <sheet name="SRB 2 (6 Day Exposure)" sheetId="7" r:id="rId6"/>
    <sheet name="SRB 3 (3 Day Exposure)" sheetId="8" r:id="rId7"/>
    <sheet name="SRB 3 (4 Day Exposure)" sheetId="9" r:id="rId8"/>
    <sheet name="SRB 3 (6 Day Exposure)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H37" i="4"/>
  <c r="G37" i="4"/>
  <c r="F37" i="4"/>
  <c r="H36" i="4"/>
  <c r="G36" i="4"/>
  <c r="F36" i="4"/>
  <c r="J36" i="4" s="1"/>
  <c r="J35" i="4"/>
  <c r="H35" i="4"/>
  <c r="G35" i="4"/>
  <c r="F35" i="4"/>
  <c r="H34" i="4"/>
  <c r="G34" i="4"/>
  <c r="F34" i="4"/>
  <c r="J34" i="4" s="1"/>
  <c r="J33" i="4"/>
  <c r="H33" i="4"/>
  <c r="G33" i="4"/>
  <c r="F33" i="4"/>
  <c r="H32" i="4"/>
  <c r="G32" i="4"/>
  <c r="F32" i="4"/>
  <c r="J32" i="4" s="1"/>
  <c r="J31" i="4"/>
  <c r="H31" i="4"/>
  <c r="G31" i="4"/>
  <c r="F31" i="4"/>
  <c r="H30" i="4"/>
  <c r="G30" i="4"/>
  <c r="F30" i="4"/>
  <c r="J30" i="4" s="1"/>
  <c r="J29" i="4"/>
  <c r="H29" i="4"/>
  <c r="G29" i="4"/>
  <c r="F29" i="4"/>
  <c r="H28" i="4"/>
  <c r="G28" i="4"/>
  <c r="F28" i="4"/>
  <c r="J28" i="4" s="1"/>
  <c r="J27" i="4"/>
  <c r="H27" i="4"/>
  <c r="G27" i="4"/>
  <c r="F27" i="4"/>
  <c r="H26" i="4"/>
  <c r="G26" i="4"/>
  <c r="F26" i="4"/>
  <c r="J26" i="4" s="1"/>
  <c r="H23" i="4"/>
  <c r="G23" i="4"/>
  <c r="F23" i="4"/>
  <c r="J23" i="4" s="1"/>
  <c r="H22" i="4"/>
  <c r="G22" i="4"/>
  <c r="F22" i="4"/>
  <c r="J22" i="4" s="1"/>
  <c r="H21" i="4"/>
  <c r="G21" i="4"/>
  <c r="F21" i="4"/>
  <c r="J21" i="4" s="1"/>
  <c r="H20" i="4"/>
  <c r="G20" i="4"/>
  <c r="F20" i="4"/>
  <c r="J20" i="4" s="1"/>
  <c r="H19" i="4"/>
  <c r="G19" i="4"/>
  <c r="F19" i="4"/>
  <c r="J19" i="4" s="1"/>
  <c r="H18" i="4"/>
  <c r="G18" i="4"/>
  <c r="F18" i="4"/>
  <c r="J18" i="4" s="1"/>
  <c r="H17" i="4"/>
  <c r="G17" i="4"/>
  <c r="F17" i="4"/>
  <c r="J17" i="4" s="1"/>
  <c r="H16" i="4"/>
  <c r="G16" i="4"/>
  <c r="F16" i="4"/>
  <c r="J16" i="4" s="1"/>
  <c r="H15" i="4"/>
  <c r="G15" i="4"/>
  <c r="F15" i="4"/>
  <c r="J15" i="4" s="1"/>
  <c r="H14" i="4"/>
  <c r="G14" i="4"/>
  <c r="F14" i="4"/>
  <c r="J14" i="4" s="1"/>
  <c r="H13" i="4"/>
  <c r="G13" i="4"/>
  <c r="F13" i="4"/>
  <c r="J13" i="4" s="1"/>
  <c r="J12" i="4"/>
  <c r="H38" i="9"/>
  <c r="G38" i="9"/>
  <c r="F38" i="9"/>
  <c r="J38" i="9" s="1"/>
  <c r="H37" i="9"/>
  <c r="G37" i="9"/>
  <c r="F37" i="9"/>
  <c r="J37" i="9" s="1"/>
  <c r="H36" i="9"/>
  <c r="G36" i="9"/>
  <c r="F36" i="9"/>
  <c r="J36" i="9" s="1"/>
  <c r="H35" i="9"/>
  <c r="G35" i="9"/>
  <c r="F35" i="9"/>
  <c r="J35" i="9" s="1"/>
  <c r="H34" i="9"/>
  <c r="G34" i="9"/>
  <c r="F34" i="9"/>
  <c r="J34" i="9" s="1"/>
  <c r="H33" i="9"/>
  <c r="G33" i="9"/>
  <c r="F33" i="9"/>
  <c r="J33" i="9" s="1"/>
  <c r="H32" i="9"/>
  <c r="G32" i="9"/>
  <c r="F32" i="9"/>
  <c r="J32" i="9" s="1"/>
  <c r="H31" i="9"/>
  <c r="G31" i="9"/>
  <c r="F31" i="9"/>
  <c r="J31" i="9" s="1"/>
  <c r="H30" i="9"/>
  <c r="G30" i="9"/>
  <c r="F30" i="9"/>
  <c r="J30" i="9" s="1"/>
  <c r="H29" i="9"/>
  <c r="G29" i="9"/>
  <c r="F29" i="9"/>
  <c r="J29" i="9" s="1"/>
  <c r="H28" i="9"/>
  <c r="G28" i="9"/>
  <c r="F28" i="9"/>
  <c r="J28" i="9" s="1"/>
  <c r="H27" i="9"/>
  <c r="G27" i="9"/>
  <c r="F27" i="9"/>
  <c r="J27" i="9" s="1"/>
  <c r="H23" i="9"/>
  <c r="G23" i="9"/>
  <c r="F23" i="9"/>
  <c r="J23" i="9" s="1"/>
  <c r="H22" i="9"/>
  <c r="G22" i="9"/>
  <c r="F22" i="9"/>
  <c r="J22" i="9" s="1"/>
  <c r="H21" i="9"/>
  <c r="G21" i="9"/>
  <c r="F21" i="9"/>
  <c r="J21" i="9" s="1"/>
  <c r="H20" i="9"/>
  <c r="G20" i="9"/>
  <c r="F20" i="9"/>
  <c r="J20" i="9" s="1"/>
  <c r="H19" i="9"/>
  <c r="G19" i="9"/>
  <c r="F19" i="9"/>
  <c r="J19" i="9" s="1"/>
  <c r="H18" i="9"/>
  <c r="G18" i="9"/>
  <c r="F18" i="9"/>
  <c r="J18" i="9" s="1"/>
  <c r="H17" i="9"/>
  <c r="G17" i="9"/>
  <c r="F17" i="9"/>
  <c r="J17" i="9" s="1"/>
  <c r="H16" i="9"/>
  <c r="G16" i="9"/>
  <c r="F16" i="9"/>
  <c r="J16" i="9" s="1"/>
  <c r="H15" i="9"/>
  <c r="G15" i="9"/>
  <c r="F15" i="9"/>
  <c r="J15" i="9" s="1"/>
  <c r="H14" i="9"/>
  <c r="G14" i="9"/>
  <c r="F14" i="9"/>
  <c r="J14" i="9" s="1"/>
  <c r="H13" i="9"/>
  <c r="G13" i="9"/>
  <c r="F13" i="9"/>
  <c r="J13" i="9" s="1"/>
  <c r="J12" i="9"/>
  <c r="H39" i="8"/>
  <c r="G39" i="8"/>
  <c r="F39" i="8"/>
  <c r="J39" i="8" s="1"/>
  <c r="H38" i="8"/>
  <c r="G38" i="8"/>
  <c r="F38" i="8"/>
  <c r="J38" i="8" s="1"/>
  <c r="H37" i="8"/>
  <c r="G37" i="8"/>
  <c r="F37" i="8"/>
  <c r="J37" i="8" s="1"/>
  <c r="H36" i="8"/>
  <c r="G36" i="8"/>
  <c r="F36" i="8"/>
  <c r="J36" i="8" s="1"/>
  <c r="H35" i="8"/>
  <c r="G35" i="8"/>
  <c r="F35" i="8"/>
  <c r="J35" i="8" s="1"/>
  <c r="H34" i="8"/>
  <c r="G34" i="8"/>
  <c r="F34" i="8"/>
  <c r="J34" i="8" s="1"/>
  <c r="H33" i="8"/>
  <c r="G33" i="8"/>
  <c r="F33" i="8"/>
  <c r="J33" i="8" s="1"/>
  <c r="H32" i="8"/>
  <c r="G32" i="8"/>
  <c r="F32" i="8"/>
  <c r="J32" i="8" s="1"/>
  <c r="H31" i="8"/>
  <c r="G31" i="8"/>
  <c r="F31" i="8"/>
  <c r="J31" i="8" s="1"/>
  <c r="H30" i="8"/>
  <c r="G30" i="8"/>
  <c r="F30" i="8"/>
  <c r="J30" i="8" s="1"/>
  <c r="H29" i="8"/>
  <c r="G29" i="8"/>
  <c r="F29" i="8"/>
  <c r="J29" i="8" s="1"/>
  <c r="H28" i="8"/>
  <c r="G28" i="8"/>
  <c r="F28" i="8"/>
  <c r="J28" i="8" s="1"/>
  <c r="H23" i="8"/>
  <c r="G23" i="8"/>
  <c r="F23" i="8"/>
  <c r="J23" i="8" s="1"/>
  <c r="H22" i="8"/>
  <c r="G22" i="8"/>
  <c r="F22" i="8"/>
  <c r="J22" i="8" s="1"/>
  <c r="H21" i="8"/>
  <c r="G21" i="8"/>
  <c r="F21" i="8"/>
  <c r="J21" i="8" s="1"/>
  <c r="H20" i="8"/>
  <c r="G20" i="8"/>
  <c r="F20" i="8"/>
  <c r="J20" i="8" s="1"/>
  <c r="H19" i="8"/>
  <c r="G19" i="8"/>
  <c r="F19" i="8"/>
  <c r="J19" i="8" s="1"/>
  <c r="H18" i="8"/>
  <c r="G18" i="8"/>
  <c r="F18" i="8"/>
  <c r="J18" i="8" s="1"/>
  <c r="H17" i="8"/>
  <c r="G17" i="8"/>
  <c r="F17" i="8"/>
  <c r="J17" i="8" s="1"/>
  <c r="H16" i="8"/>
  <c r="G16" i="8"/>
  <c r="F16" i="8"/>
  <c r="J16" i="8" s="1"/>
  <c r="H15" i="8"/>
  <c r="G15" i="8"/>
  <c r="F15" i="8"/>
  <c r="J15" i="8" s="1"/>
  <c r="H14" i="8"/>
  <c r="G14" i="8"/>
  <c r="F14" i="8"/>
  <c r="J14" i="8" s="1"/>
  <c r="H13" i="8"/>
  <c r="G13" i="8"/>
  <c r="F13" i="8"/>
  <c r="J13" i="8" s="1"/>
  <c r="J12" i="8"/>
  <c r="H38" i="7" l="1"/>
  <c r="G38" i="7"/>
  <c r="F38" i="7"/>
  <c r="J38" i="7" s="1"/>
  <c r="H37" i="7"/>
  <c r="G37" i="7"/>
  <c r="F37" i="7"/>
  <c r="J37" i="7" s="1"/>
  <c r="H36" i="7"/>
  <c r="G36" i="7"/>
  <c r="F36" i="7"/>
  <c r="J36" i="7" s="1"/>
  <c r="H35" i="7"/>
  <c r="G35" i="7"/>
  <c r="F35" i="7"/>
  <c r="J35" i="7" s="1"/>
  <c r="H34" i="7"/>
  <c r="G34" i="7"/>
  <c r="F34" i="7"/>
  <c r="J34" i="7" s="1"/>
  <c r="H33" i="7"/>
  <c r="G33" i="7"/>
  <c r="F33" i="7"/>
  <c r="J33" i="7" s="1"/>
  <c r="H32" i="7"/>
  <c r="G32" i="7"/>
  <c r="F32" i="7"/>
  <c r="J32" i="7" s="1"/>
  <c r="H31" i="7"/>
  <c r="G31" i="7"/>
  <c r="F31" i="7"/>
  <c r="J31" i="7" s="1"/>
  <c r="H30" i="7"/>
  <c r="G30" i="7"/>
  <c r="F30" i="7"/>
  <c r="J30" i="7" s="1"/>
  <c r="H29" i="7"/>
  <c r="G29" i="7"/>
  <c r="F29" i="7"/>
  <c r="J29" i="7" s="1"/>
  <c r="H28" i="7"/>
  <c r="G28" i="7"/>
  <c r="F28" i="7"/>
  <c r="J28" i="7" s="1"/>
  <c r="H27" i="7"/>
  <c r="G27" i="7"/>
  <c r="F27" i="7"/>
  <c r="J27" i="7" s="1"/>
  <c r="H23" i="7"/>
  <c r="G23" i="7"/>
  <c r="F23" i="7"/>
  <c r="J23" i="7" s="1"/>
  <c r="H22" i="7"/>
  <c r="G22" i="7"/>
  <c r="F22" i="7"/>
  <c r="J22" i="7" s="1"/>
  <c r="H21" i="7"/>
  <c r="G21" i="7"/>
  <c r="F21" i="7"/>
  <c r="J21" i="7" s="1"/>
  <c r="H20" i="7"/>
  <c r="G20" i="7"/>
  <c r="F20" i="7"/>
  <c r="J20" i="7" s="1"/>
  <c r="H19" i="7"/>
  <c r="G19" i="7"/>
  <c r="F19" i="7"/>
  <c r="J19" i="7" s="1"/>
  <c r="H18" i="7"/>
  <c r="G18" i="7"/>
  <c r="F18" i="7"/>
  <c r="J18" i="7" s="1"/>
  <c r="H17" i="7"/>
  <c r="G17" i="7"/>
  <c r="F17" i="7"/>
  <c r="J17" i="7" s="1"/>
  <c r="H16" i="7"/>
  <c r="G16" i="7"/>
  <c r="F16" i="7"/>
  <c r="J16" i="7" s="1"/>
  <c r="H15" i="7"/>
  <c r="G15" i="7"/>
  <c r="F15" i="7"/>
  <c r="J15" i="7" s="1"/>
  <c r="H14" i="7"/>
  <c r="G14" i="7"/>
  <c r="F14" i="7"/>
  <c r="J14" i="7" s="1"/>
  <c r="H13" i="7"/>
  <c r="G13" i="7"/>
  <c r="F13" i="7"/>
  <c r="J13" i="7" s="1"/>
  <c r="J12" i="7"/>
  <c r="H39" i="6"/>
  <c r="G39" i="6"/>
  <c r="F39" i="6"/>
  <c r="J39" i="6" s="1"/>
  <c r="H38" i="6"/>
  <c r="G38" i="6"/>
  <c r="F38" i="6"/>
  <c r="J38" i="6" s="1"/>
  <c r="H37" i="6"/>
  <c r="G37" i="6"/>
  <c r="F37" i="6"/>
  <c r="J37" i="6" s="1"/>
  <c r="H36" i="6"/>
  <c r="G36" i="6"/>
  <c r="F36" i="6"/>
  <c r="J36" i="6" s="1"/>
  <c r="H35" i="6"/>
  <c r="G35" i="6"/>
  <c r="F35" i="6"/>
  <c r="J35" i="6" s="1"/>
  <c r="H34" i="6"/>
  <c r="G34" i="6"/>
  <c r="F34" i="6"/>
  <c r="J34" i="6" s="1"/>
  <c r="H33" i="6"/>
  <c r="G33" i="6"/>
  <c r="F33" i="6"/>
  <c r="J33" i="6" s="1"/>
  <c r="H32" i="6"/>
  <c r="G32" i="6"/>
  <c r="F32" i="6"/>
  <c r="J32" i="6" s="1"/>
  <c r="H31" i="6"/>
  <c r="G31" i="6"/>
  <c r="F31" i="6"/>
  <c r="J31" i="6" s="1"/>
  <c r="H30" i="6"/>
  <c r="G30" i="6"/>
  <c r="F30" i="6"/>
  <c r="J30" i="6" s="1"/>
  <c r="H29" i="6"/>
  <c r="G29" i="6"/>
  <c r="F29" i="6"/>
  <c r="J29" i="6" s="1"/>
  <c r="H28" i="6"/>
  <c r="G28" i="6"/>
  <c r="F28" i="6"/>
  <c r="J28" i="6" s="1"/>
  <c r="H23" i="6"/>
  <c r="G23" i="6"/>
  <c r="F23" i="6"/>
  <c r="J23" i="6" s="1"/>
  <c r="H22" i="6"/>
  <c r="G22" i="6"/>
  <c r="F22" i="6"/>
  <c r="J22" i="6" s="1"/>
  <c r="H21" i="6"/>
  <c r="G21" i="6"/>
  <c r="F21" i="6"/>
  <c r="J21" i="6" s="1"/>
  <c r="H20" i="6"/>
  <c r="G20" i="6"/>
  <c r="F20" i="6"/>
  <c r="J20" i="6" s="1"/>
  <c r="H19" i="6"/>
  <c r="G19" i="6"/>
  <c r="F19" i="6"/>
  <c r="J19" i="6" s="1"/>
  <c r="H18" i="6"/>
  <c r="G18" i="6"/>
  <c r="F18" i="6"/>
  <c r="J18" i="6" s="1"/>
  <c r="H17" i="6"/>
  <c r="G17" i="6"/>
  <c r="F17" i="6"/>
  <c r="J17" i="6" s="1"/>
  <c r="H16" i="6"/>
  <c r="G16" i="6"/>
  <c r="F16" i="6"/>
  <c r="J16" i="6" s="1"/>
  <c r="H15" i="6"/>
  <c r="G15" i="6"/>
  <c r="F15" i="6"/>
  <c r="J15" i="6" s="1"/>
  <c r="H14" i="6"/>
  <c r="G14" i="6"/>
  <c r="F14" i="6"/>
  <c r="J14" i="6" s="1"/>
  <c r="H13" i="6"/>
  <c r="G13" i="6"/>
  <c r="F13" i="6"/>
  <c r="J13" i="6" s="1"/>
  <c r="J12" i="6"/>
  <c r="H39" i="5"/>
  <c r="G39" i="5"/>
  <c r="F39" i="5"/>
  <c r="J39" i="5" s="1"/>
  <c r="H38" i="5"/>
  <c r="G38" i="5"/>
  <c r="F38" i="5"/>
  <c r="J38" i="5" s="1"/>
  <c r="H37" i="5"/>
  <c r="G37" i="5"/>
  <c r="F37" i="5"/>
  <c r="J37" i="5" s="1"/>
  <c r="H36" i="5"/>
  <c r="G36" i="5"/>
  <c r="F36" i="5"/>
  <c r="J36" i="5" s="1"/>
  <c r="H35" i="5"/>
  <c r="G35" i="5"/>
  <c r="F35" i="5"/>
  <c r="J35" i="5" s="1"/>
  <c r="H34" i="5"/>
  <c r="G34" i="5"/>
  <c r="F34" i="5"/>
  <c r="J34" i="5" s="1"/>
  <c r="H33" i="5"/>
  <c r="G33" i="5"/>
  <c r="F33" i="5"/>
  <c r="J33" i="5" s="1"/>
  <c r="H32" i="5"/>
  <c r="G32" i="5"/>
  <c r="F32" i="5"/>
  <c r="J32" i="5" s="1"/>
  <c r="H31" i="5"/>
  <c r="G31" i="5"/>
  <c r="F31" i="5"/>
  <c r="J31" i="5" s="1"/>
  <c r="H30" i="5"/>
  <c r="G30" i="5"/>
  <c r="F30" i="5"/>
  <c r="J30" i="5" s="1"/>
  <c r="H29" i="5"/>
  <c r="G29" i="5"/>
  <c r="F29" i="5"/>
  <c r="J29" i="5" s="1"/>
  <c r="H28" i="5"/>
  <c r="G28" i="5"/>
  <c r="F28" i="5"/>
  <c r="J28" i="5" s="1"/>
  <c r="H23" i="5"/>
  <c r="G23" i="5"/>
  <c r="F23" i="5"/>
  <c r="J23" i="5" s="1"/>
  <c r="H22" i="5"/>
  <c r="G22" i="5"/>
  <c r="F22" i="5"/>
  <c r="J22" i="5" s="1"/>
  <c r="H21" i="5"/>
  <c r="G21" i="5"/>
  <c r="F21" i="5"/>
  <c r="J21" i="5" s="1"/>
  <c r="H20" i="5"/>
  <c r="G20" i="5"/>
  <c r="F20" i="5"/>
  <c r="J20" i="5" s="1"/>
  <c r="H19" i="5"/>
  <c r="G19" i="5"/>
  <c r="F19" i="5"/>
  <c r="J19" i="5" s="1"/>
  <c r="H18" i="5"/>
  <c r="G18" i="5"/>
  <c r="F18" i="5"/>
  <c r="J18" i="5" s="1"/>
  <c r="H17" i="5"/>
  <c r="G17" i="5"/>
  <c r="F17" i="5"/>
  <c r="J17" i="5" s="1"/>
  <c r="H16" i="5"/>
  <c r="G16" i="5"/>
  <c r="F16" i="5"/>
  <c r="J16" i="5" s="1"/>
  <c r="H15" i="5"/>
  <c r="G15" i="5"/>
  <c r="F15" i="5"/>
  <c r="J15" i="5" s="1"/>
  <c r="H14" i="5"/>
  <c r="G14" i="5"/>
  <c r="F14" i="5"/>
  <c r="J14" i="5" s="1"/>
  <c r="H13" i="5"/>
  <c r="G13" i="5"/>
  <c r="F13" i="5"/>
  <c r="J13" i="5" s="1"/>
  <c r="J12" i="5"/>
  <c r="H40" i="3" l="1"/>
  <c r="G40" i="3"/>
  <c r="F40" i="3"/>
  <c r="J40" i="3" s="1"/>
  <c r="H39" i="3"/>
  <c r="G39" i="3"/>
  <c r="F39" i="3"/>
  <c r="J39" i="3" s="1"/>
  <c r="H38" i="3"/>
  <c r="G38" i="3"/>
  <c r="F38" i="3"/>
  <c r="J38" i="3" s="1"/>
  <c r="H37" i="3"/>
  <c r="G37" i="3"/>
  <c r="F37" i="3"/>
  <c r="J37" i="3" s="1"/>
  <c r="H36" i="3"/>
  <c r="G36" i="3"/>
  <c r="F36" i="3"/>
  <c r="J36" i="3" s="1"/>
  <c r="H35" i="3"/>
  <c r="G35" i="3"/>
  <c r="F35" i="3"/>
  <c r="J35" i="3" s="1"/>
  <c r="H34" i="3"/>
  <c r="G34" i="3"/>
  <c r="F34" i="3"/>
  <c r="J34" i="3" s="1"/>
  <c r="H33" i="3"/>
  <c r="G33" i="3"/>
  <c r="F33" i="3"/>
  <c r="J33" i="3" s="1"/>
  <c r="H32" i="3"/>
  <c r="G32" i="3"/>
  <c r="F32" i="3"/>
  <c r="J32" i="3" s="1"/>
  <c r="H31" i="3"/>
  <c r="G31" i="3"/>
  <c r="F31" i="3"/>
  <c r="J31" i="3" s="1"/>
  <c r="H30" i="3"/>
  <c r="G30" i="3"/>
  <c r="F30" i="3"/>
  <c r="J30" i="3" s="1"/>
  <c r="H29" i="3"/>
  <c r="G29" i="3"/>
  <c r="F29" i="3"/>
  <c r="J29" i="3" s="1"/>
  <c r="H24" i="3"/>
  <c r="J24" i="3" s="1"/>
  <c r="G24" i="3"/>
  <c r="F24" i="3"/>
  <c r="H23" i="3"/>
  <c r="G23" i="3"/>
  <c r="F23" i="3"/>
  <c r="J23" i="3" s="1"/>
  <c r="H22" i="3"/>
  <c r="J22" i="3" s="1"/>
  <c r="G22" i="3"/>
  <c r="F22" i="3"/>
  <c r="H21" i="3"/>
  <c r="G21" i="3"/>
  <c r="F21" i="3"/>
  <c r="J21" i="3" s="1"/>
  <c r="H20" i="3"/>
  <c r="J20" i="3" s="1"/>
  <c r="G20" i="3"/>
  <c r="F20" i="3"/>
  <c r="H19" i="3"/>
  <c r="G19" i="3"/>
  <c r="F19" i="3"/>
  <c r="J19" i="3" s="1"/>
  <c r="H18" i="3"/>
  <c r="J18" i="3" s="1"/>
  <c r="G18" i="3"/>
  <c r="F18" i="3"/>
  <c r="H17" i="3"/>
  <c r="G17" i="3"/>
  <c r="F17" i="3"/>
  <c r="J17" i="3" s="1"/>
  <c r="H16" i="3"/>
  <c r="J16" i="3" s="1"/>
  <c r="G16" i="3"/>
  <c r="F16" i="3"/>
  <c r="H15" i="3"/>
  <c r="G15" i="3"/>
  <c r="F15" i="3"/>
  <c r="J15" i="3" s="1"/>
  <c r="H14" i="3"/>
  <c r="J14" i="3" s="1"/>
  <c r="G14" i="3"/>
  <c r="F14" i="3"/>
  <c r="J13" i="3"/>
  <c r="H39" i="2"/>
  <c r="G39" i="2"/>
  <c r="F39" i="2"/>
  <c r="J39" i="2" s="1"/>
  <c r="H38" i="2"/>
  <c r="G38" i="2"/>
  <c r="F38" i="2"/>
  <c r="J38" i="2" s="1"/>
  <c r="H37" i="2"/>
  <c r="G37" i="2"/>
  <c r="F37" i="2"/>
  <c r="J37" i="2" s="1"/>
  <c r="H36" i="2"/>
  <c r="G36" i="2"/>
  <c r="F36" i="2"/>
  <c r="J36" i="2" s="1"/>
  <c r="H35" i="2"/>
  <c r="G35" i="2"/>
  <c r="F35" i="2"/>
  <c r="J35" i="2" s="1"/>
  <c r="H34" i="2"/>
  <c r="G34" i="2"/>
  <c r="F34" i="2"/>
  <c r="J34" i="2" s="1"/>
  <c r="H33" i="2"/>
  <c r="G33" i="2"/>
  <c r="F33" i="2"/>
  <c r="J33" i="2" s="1"/>
  <c r="H32" i="2"/>
  <c r="G32" i="2"/>
  <c r="F32" i="2"/>
  <c r="J32" i="2" s="1"/>
  <c r="H31" i="2"/>
  <c r="G31" i="2"/>
  <c r="F31" i="2"/>
  <c r="J31" i="2" s="1"/>
  <c r="H30" i="2"/>
  <c r="G30" i="2"/>
  <c r="F30" i="2"/>
  <c r="J30" i="2" s="1"/>
  <c r="H29" i="2"/>
  <c r="G29" i="2"/>
  <c r="F29" i="2"/>
  <c r="J29" i="2" s="1"/>
  <c r="H28" i="2"/>
  <c r="G28" i="2"/>
  <c r="F28" i="2"/>
  <c r="J28" i="2" s="1"/>
  <c r="H23" i="2"/>
  <c r="J23" i="2" s="1"/>
  <c r="G23" i="2"/>
  <c r="F23" i="2"/>
  <c r="H22" i="2"/>
  <c r="G22" i="2"/>
  <c r="F22" i="2"/>
  <c r="J22" i="2" s="1"/>
  <c r="H21" i="2"/>
  <c r="J21" i="2" s="1"/>
  <c r="G21" i="2"/>
  <c r="F21" i="2"/>
  <c r="H20" i="2"/>
  <c r="G20" i="2"/>
  <c r="F20" i="2"/>
  <c r="J20" i="2" s="1"/>
  <c r="H19" i="2"/>
  <c r="J19" i="2" s="1"/>
  <c r="G19" i="2"/>
  <c r="F19" i="2"/>
  <c r="H18" i="2"/>
  <c r="G18" i="2"/>
  <c r="F18" i="2"/>
  <c r="J18" i="2" s="1"/>
  <c r="H17" i="2"/>
  <c r="J17" i="2" s="1"/>
  <c r="G17" i="2"/>
  <c r="F17" i="2"/>
  <c r="H16" i="2"/>
  <c r="G16" i="2"/>
  <c r="F16" i="2"/>
  <c r="J16" i="2" s="1"/>
  <c r="H15" i="2"/>
  <c r="J15" i="2" s="1"/>
  <c r="G15" i="2"/>
  <c r="F15" i="2"/>
  <c r="H14" i="2"/>
  <c r="G14" i="2"/>
  <c r="F14" i="2"/>
  <c r="J14" i="2" s="1"/>
  <c r="H13" i="2"/>
  <c r="J13" i="2" s="1"/>
  <c r="G13" i="2"/>
  <c r="F13" i="2"/>
  <c r="J12" i="2"/>
  <c r="F28" i="1"/>
  <c r="G28" i="1"/>
  <c r="H28" i="1"/>
  <c r="F29" i="1"/>
  <c r="G29" i="1"/>
  <c r="J29" i="1" s="1"/>
  <c r="H29" i="1"/>
  <c r="F30" i="1"/>
  <c r="G30" i="1"/>
  <c r="J30" i="1" s="1"/>
  <c r="H30" i="1"/>
  <c r="F31" i="1"/>
  <c r="J31" i="1" s="1"/>
  <c r="G31" i="1"/>
  <c r="H31" i="1"/>
  <c r="F32" i="1"/>
  <c r="G32" i="1"/>
  <c r="H32" i="1"/>
  <c r="F33" i="1"/>
  <c r="J33" i="1" s="1"/>
  <c r="G33" i="1"/>
  <c r="H33" i="1"/>
  <c r="F34" i="1"/>
  <c r="G34" i="1"/>
  <c r="H34" i="1"/>
  <c r="J34" i="1" s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J36" i="1"/>
  <c r="J39" i="1"/>
  <c r="H24" i="1"/>
  <c r="G24" i="1"/>
  <c r="F24" i="1"/>
  <c r="J24" i="1" s="1"/>
  <c r="H23" i="1"/>
  <c r="G23" i="1"/>
  <c r="F23" i="1"/>
  <c r="J23" i="1" s="1"/>
  <c r="H22" i="1"/>
  <c r="G22" i="1"/>
  <c r="F22" i="1"/>
  <c r="J22" i="1" s="1"/>
  <c r="H21" i="1"/>
  <c r="G21" i="1"/>
  <c r="F21" i="1"/>
  <c r="J21" i="1" s="1"/>
  <c r="H20" i="1"/>
  <c r="G20" i="1"/>
  <c r="F20" i="1"/>
  <c r="J20" i="1" s="1"/>
  <c r="H19" i="1"/>
  <c r="G19" i="1"/>
  <c r="F19" i="1"/>
  <c r="J19" i="1" s="1"/>
  <c r="H18" i="1"/>
  <c r="G18" i="1"/>
  <c r="F18" i="1"/>
  <c r="J18" i="1" s="1"/>
  <c r="H17" i="1"/>
  <c r="G17" i="1"/>
  <c r="F17" i="1"/>
  <c r="J17" i="1" s="1"/>
  <c r="H16" i="1"/>
  <c r="G16" i="1"/>
  <c r="F16" i="1"/>
  <c r="J16" i="1" s="1"/>
  <c r="H15" i="1"/>
  <c r="G15" i="1"/>
  <c r="F15" i="1"/>
  <c r="J15" i="1" s="1"/>
  <c r="H14" i="1"/>
  <c r="G14" i="1"/>
  <c r="F14" i="1"/>
  <c r="J14" i="1" s="1"/>
  <c r="J13" i="1"/>
  <c r="J38" i="1" l="1"/>
  <c r="J32" i="1"/>
  <c r="J35" i="1"/>
  <c r="J37" i="1"/>
  <c r="J28" i="1"/>
</calcChain>
</file>

<file path=xl/sharedStrings.xml><?xml version="1.0" encoding="utf-8"?>
<sst xmlns="http://schemas.openxmlformats.org/spreadsheetml/2006/main" count="99" uniqueCount="12">
  <si>
    <t>Raw absorbance data from spec</t>
  </si>
  <si>
    <t>Spiroleucettadine Conc</t>
  </si>
  <si>
    <t>Technical Replicate 1</t>
  </si>
  <si>
    <t>Technical Replicate 2</t>
  </si>
  <si>
    <t>Technical Replicate 3</t>
  </si>
  <si>
    <t>Normalised to 0</t>
  </si>
  <si>
    <t>Average</t>
  </si>
  <si>
    <t>Concentration</t>
  </si>
  <si>
    <t>Absorbances</t>
  </si>
  <si>
    <t>Cell Number</t>
  </si>
  <si>
    <t>Spiroleucettadine conc</t>
  </si>
  <si>
    <t>raw absorbance data from spec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</si>
</sst>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29D88-F217-4D65-ACC2-0D10BBE0236D}">
  <dimension ref="A1:M39"/>
  <sheetViews>
    <sheetView workbookViewId="0">
      <selection activeCell="J26" sqref="J26"/>
    </sheetView>
  </sheetViews>
  <sheetFormatPr defaultRowHeight="14.5" x14ac:dyDescent="0.35"/>
  <cols>
    <col min="1" max="1" width="20" bestFit="1" customWidth="1"/>
    <col min="2" max="4" width="18.26953125" bestFit="1" customWidth="1"/>
  </cols>
  <sheetData>
    <row r="1" spans="1:13" x14ac:dyDescent="0.35">
      <c r="B1" s="1" t="s">
        <v>0</v>
      </c>
    </row>
    <row r="2" spans="1:13" x14ac:dyDescent="0.35">
      <c r="B2" s="2">
        <v>0.16400000000000001</v>
      </c>
      <c r="C2" s="3">
        <v>0.19900000000000001</v>
      </c>
      <c r="D2" s="3">
        <v>0.105</v>
      </c>
      <c r="E2" s="3">
        <v>0.17599999999999999</v>
      </c>
      <c r="F2" s="3">
        <v>0.28100000000000003</v>
      </c>
      <c r="G2" s="3">
        <v>0.215</v>
      </c>
      <c r="H2" s="3">
        <v>0.19600000000000001</v>
      </c>
      <c r="I2" s="3">
        <v>0.157</v>
      </c>
      <c r="J2" s="3">
        <v>0.23899999999999999</v>
      </c>
      <c r="K2" s="3">
        <v>0.23200000000000001</v>
      </c>
      <c r="L2" s="3">
        <v>0.17699999999999999</v>
      </c>
      <c r="M2" s="4">
        <v>0.16500000000000001</v>
      </c>
    </row>
    <row r="3" spans="1:13" x14ac:dyDescent="0.35">
      <c r="B3" s="5">
        <v>0.22</v>
      </c>
      <c r="C3" s="1">
        <v>0.19400000000000001</v>
      </c>
      <c r="D3" s="1">
        <v>0.17899999999999999</v>
      </c>
      <c r="E3" s="1">
        <v>0.18</v>
      </c>
      <c r="F3" s="1">
        <v>0.17199999999999999</v>
      </c>
      <c r="G3" s="1">
        <v>0.16500000000000001</v>
      </c>
      <c r="H3" s="1">
        <v>0.14299999999999999</v>
      </c>
      <c r="I3" s="1">
        <v>0.13500000000000001</v>
      </c>
      <c r="J3" s="1">
        <v>0.10100000000000001</v>
      </c>
      <c r="K3" s="1">
        <v>7.1999999999999995E-2</v>
      </c>
      <c r="L3" s="1">
        <v>5.1999999999999998E-2</v>
      </c>
      <c r="M3" s="6">
        <v>0.219</v>
      </c>
    </row>
    <row r="4" spans="1:13" x14ac:dyDescent="0.35">
      <c r="B4" s="5">
        <v>0.14899999999999999</v>
      </c>
      <c r="C4" s="1">
        <v>0.17399999999999999</v>
      </c>
      <c r="D4" s="1">
        <v>0.17199999999999999</v>
      </c>
      <c r="E4" s="1">
        <v>0.17899999999999999</v>
      </c>
      <c r="F4" s="1">
        <v>0.16900000000000001</v>
      </c>
      <c r="G4" s="1">
        <v>0.151</v>
      </c>
      <c r="H4" s="1">
        <v>0.154</v>
      </c>
      <c r="I4" s="1">
        <v>0.111</v>
      </c>
      <c r="J4" s="1">
        <v>8.7999999999999995E-2</v>
      </c>
      <c r="K4" s="1">
        <v>7.6999999999999999E-2</v>
      </c>
      <c r="L4" s="1">
        <v>5.5E-2</v>
      </c>
      <c r="M4" s="6">
        <v>0.14199999999999999</v>
      </c>
    </row>
    <row r="5" spans="1:13" x14ac:dyDescent="0.35">
      <c r="B5" s="5">
        <v>0.186</v>
      </c>
      <c r="C5" s="1">
        <v>0.19700000000000001</v>
      </c>
      <c r="D5" s="1">
        <v>0.17499999999999999</v>
      </c>
      <c r="E5" s="1">
        <v>0.16800000000000001</v>
      </c>
      <c r="F5" s="1">
        <v>0.182</v>
      </c>
      <c r="G5" s="1">
        <v>0.159</v>
      </c>
      <c r="H5" s="1">
        <v>0.11799999999999999</v>
      </c>
      <c r="I5" s="1">
        <v>9.1999999999999998E-2</v>
      </c>
      <c r="J5" s="1">
        <v>7.5999999999999998E-2</v>
      </c>
      <c r="K5" s="1">
        <v>6.7000000000000004E-2</v>
      </c>
      <c r="L5" s="1">
        <v>5.3999999999999999E-2</v>
      </c>
      <c r="M5" s="6">
        <v>0.10199999999999999</v>
      </c>
    </row>
    <row r="6" spans="1:13" x14ac:dyDescent="0.35">
      <c r="B6" s="5">
        <v>9.8000000000000004E-2</v>
      </c>
      <c r="C6" s="1">
        <v>5.1999999999999998E-2</v>
      </c>
      <c r="D6" s="1">
        <v>5.8999999999999997E-2</v>
      </c>
      <c r="E6" s="1">
        <v>0.192</v>
      </c>
      <c r="F6" s="1">
        <v>0.126</v>
      </c>
      <c r="G6" s="1">
        <v>0.14099999999999999</v>
      </c>
      <c r="H6" s="1">
        <v>0.14099999999999999</v>
      </c>
      <c r="I6" s="1">
        <v>0.16</v>
      </c>
      <c r="J6" s="1">
        <v>0.13400000000000001</v>
      </c>
      <c r="K6" s="1">
        <v>0.14199999999999999</v>
      </c>
      <c r="L6" s="1">
        <v>0.11799999999999999</v>
      </c>
      <c r="M6" s="6">
        <v>0.10199999999999999</v>
      </c>
    </row>
    <row r="7" spans="1:13" x14ac:dyDescent="0.35">
      <c r="B7" s="5">
        <v>0.09</v>
      </c>
      <c r="C7" s="1">
        <v>0.05</v>
      </c>
      <c r="D7" s="1">
        <v>5.5E-2</v>
      </c>
      <c r="E7" s="1">
        <v>0.189</v>
      </c>
      <c r="F7">
        <v>0.155</v>
      </c>
      <c r="G7">
        <v>3.9E-2</v>
      </c>
      <c r="H7">
        <v>3.7999999999999999E-2</v>
      </c>
      <c r="I7">
        <v>0.04</v>
      </c>
      <c r="J7">
        <v>3.7999999999999999E-2</v>
      </c>
      <c r="K7">
        <v>3.5000000000000003E-2</v>
      </c>
      <c r="L7">
        <v>0.04</v>
      </c>
      <c r="M7" s="6">
        <v>3.6999999999999998E-2</v>
      </c>
    </row>
    <row r="8" spans="1:13" x14ac:dyDescent="0.35">
      <c r="B8" s="5">
        <v>0.10199999999999999</v>
      </c>
      <c r="C8" s="1">
        <v>5.3999999999999999E-2</v>
      </c>
      <c r="D8" s="1">
        <v>6.0999999999999999E-2</v>
      </c>
      <c r="E8" s="1">
        <v>0.20599999999999999</v>
      </c>
      <c r="F8">
        <v>0.109</v>
      </c>
      <c r="G8">
        <v>3.7999999999999999E-2</v>
      </c>
      <c r="H8">
        <v>3.9E-2</v>
      </c>
      <c r="I8">
        <v>4.1000000000000002E-2</v>
      </c>
      <c r="J8">
        <v>0.04</v>
      </c>
      <c r="K8">
        <v>0.04</v>
      </c>
      <c r="L8">
        <v>3.9E-2</v>
      </c>
      <c r="M8" s="6">
        <v>3.7999999999999999E-2</v>
      </c>
    </row>
    <row r="9" spans="1:13" x14ac:dyDescent="0.35">
      <c r="B9" s="7">
        <v>8.5999999999999993E-2</v>
      </c>
      <c r="C9" s="8">
        <v>8.3000000000000004E-2</v>
      </c>
      <c r="D9" s="8">
        <v>6.4000000000000001E-2</v>
      </c>
      <c r="E9" s="8">
        <v>7.1999999999999995E-2</v>
      </c>
      <c r="F9" s="8">
        <v>6.9000000000000006E-2</v>
      </c>
      <c r="G9" s="8">
        <v>0.04</v>
      </c>
      <c r="H9" s="8">
        <v>3.7999999999999999E-2</v>
      </c>
      <c r="I9" s="8">
        <v>3.7999999999999999E-2</v>
      </c>
      <c r="J9" s="8">
        <v>3.9E-2</v>
      </c>
      <c r="K9" s="8">
        <v>3.9E-2</v>
      </c>
      <c r="L9" s="8">
        <v>3.9E-2</v>
      </c>
      <c r="M9" s="9">
        <v>3.7999999999999999E-2</v>
      </c>
    </row>
    <row r="12" spans="1:13" x14ac:dyDescent="0.35">
      <c r="A12" s="1" t="s">
        <v>10</v>
      </c>
      <c r="B12" s="1" t="s">
        <v>2</v>
      </c>
      <c r="C12" s="1" t="s">
        <v>3</v>
      </c>
      <c r="D12" s="1" t="s">
        <v>4</v>
      </c>
      <c r="F12" s="1" t="s">
        <v>5</v>
      </c>
      <c r="J12" s="1" t="s">
        <v>6</v>
      </c>
    </row>
    <row r="13" spans="1:13" x14ac:dyDescent="0.35">
      <c r="A13" s="1">
        <v>0</v>
      </c>
      <c r="B13">
        <v>0.19400000000000001</v>
      </c>
      <c r="C13">
        <v>0.17399999999999999</v>
      </c>
      <c r="D13">
        <v>0.19700000000000001</v>
      </c>
      <c r="F13">
        <v>100</v>
      </c>
      <c r="G13">
        <v>100</v>
      </c>
      <c r="H13">
        <v>100</v>
      </c>
      <c r="J13">
        <f>(F13+G13+H13)/3</f>
        <v>100</v>
      </c>
    </row>
    <row r="14" spans="1:13" x14ac:dyDescent="0.35">
      <c r="A14" s="1">
        <v>0.01</v>
      </c>
      <c r="B14">
        <v>0.17899999999999999</v>
      </c>
      <c r="C14">
        <v>0.17199999999999999</v>
      </c>
      <c r="D14">
        <v>0.17499999999999999</v>
      </c>
      <c r="F14">
        <f>(B14/0.194)*100</f>
        <v>92.268041237113394</v>
      </c>
      <c r="G14">
        <f>(C14/0.174)*100</f>
        <v>98.850574712643677</v>
      </c>
      <c r="H14">
        <f>(D14/0.197)*100</f>
        <v>88.832487309644662</v>
      </c>
      <c r="J14">
        <f t="shared" ref="J14:J24" si="0">(F14+G14+H14)/3</f>
        <v>93.317034419800578</v>
      </c>
    </row>
    <row r="15" spans="1:13" x14ac:dyDescent="0.35">
      <c r="A15" s="1">
        <v>0.05</v>
      </c>
      <c r="B15">
        <v>0.18</v>
      </c>
      <c r="C15">
        <v>0.17899999999999999</v>
      </c>
      <c r="D15">
        <v>0.16800000000000001</v>
      </c>
      <c r="F15">
        <f t="shared" ref="F15:F24" si="1">(B15/0.194)*100</f>
        <v>92.783505154639172</v>
      </c>
      <c r="G15">
        <f t="shared" ref="G15:G24" si="2">(C15/0.174)*100</f>
        <v>102.87356321839081</v>
      </c>
      <c r="H15">
        <f t="shared" ref="H15:H24" si="3">(D15/0.197)*100</f>
        <v>85.279187817258887</v>
      </c>
      <c r="J15">
        <f t="shared" si="0"/>
        <v>93.645418730096296</v>
      </c>
    </row>
    <row r="16" spans="1:13" x14ac:dyDescent="0.35">
      <c r="A16" s="1">
        <v>0.1</v>
      </c>
      <c r="B16">
        <v>0.17199999999999999</v>
      </c>
      <c r="C16">
        <v>0.16900000000000001</v>
      </c>
      <c r="D16">
        <v>0.182</v>
      </c>
      <c r="F16">
        <f t="shared" si="1"/>
        <v>88.659793814432973</v>
      </c>
      <c r="G16">
        <f t="shared" si="2"/>
        <v>97.1264367816092</v>
      </c>
      <c r="H16">
        <f t="shared" si="3"/>
        <v>92.385786802030452</v>
      </c>
      <c r="J16">
        <f t="shared" si="0"/>
        <v>92.724005799357542</v>
      </c>
    </row>
    <row r="17" spans="1:10" x14ac:dyDescent="0.35">
      <c r="A17" s="1">
        <v>0.2</v>
      </c>
      <c r="B17">
        <v>0.16500000000000001</v>
      </c>
      <c r="C17">
        <v>0.151</v>
      </c>
      <c r="D17">
        <v>0.159</v>
      </c>
      <c r="F17">
        <f t="shared" si="1"/>
        <v>85.051546391752581</v>
      </c>
      <c r="G17">
        <f t="shared" si="2"/>
        <v>86.781609195402297</v>
      </c>
      <c r="H17">
        <f t="shared" si="3"/>
        <v>80.710659898477161</v>
      </c>
      <c r="J17">
        <f t="shared" si="0"/>
        <v>84.181271828544013</v>
      </c>
    </row>
    <row r="18" spans="1:10" x14ac:dyDescent="0.35">
      <c r="A18" s="1">
        <v>0.3</v>
      </c>
      <c r="B18">
        <v>0.14299999999999999</v>
      </c>
      <c r="C18">
        <v>0.154</v>
      </c>
      <c r="D18">
        <v>0.11799999999999999</v>
      </c>
      <c r="F18">
        <f t="shared" si="1"/>
        <v>73.711340206185554</v>
      </c>
      <c r="G18">
        <f t="shared" si="2"/>
        <v>88.505747126436788</v>
      </c>
      <c r="H18">
        <f t="shared" si="3"/>
        <v>59.898477157360396</v>
      </c>
      <c r="J18">
        <f t="shared" si="0"/>
        <v>74.038521496660906</v>
      </c>
    </row>
    <row r="19" spans="1:10" x14ac:dyDescent="0.35">
      <c r="A19" s="1">
        <v>0.5</v>
      </c>
      <c r="B19">
        <v>0.13500000000000001</v>
      </c>
      <c r="C19">
        <v>0.111</v>
      </c>
      <c r="D19">
        <v>9.1999999999999998E-2</v>
      </c>
      <c r="F19">
        <f t="shared" si="1"/>
        <v>69.587628865979383</v>
      </c>
      <c r="G19">
        <f t="shared" si="2"/>
        <v>63.793103448275865</v>
      </c>
      <c r="H19">
        <f t="shared" si="3"/>
        <v>46.700507614213194</v>
      </c>
      <c r="J19">
        <f t="shared" si="0"/>
        <v>60.027079976156152</v>
      </c>
    </row>
    <row r="20" spans="1:10" x14ac:dyDescent="0.35">
      <c r="A20" s="1">
        <v>0.75</v>
      </c>
      <c r="B20">
        <v>0.10100000000000001</v>
      </c>
      <c r="C20">
        <v>8.7999999999999995E-2</v>
      </c>
      <c r="D20">
        <v>7.5999999999999998E-2</v>
      </c>
      <c r="F20">
        <f t="shared" si="1"/>
        <v>52.0618556701031</v>
      </c>
      <c r="G20">
        <f t="shared" si="2"/>
        <v>50.574712643678168</v>
      </c>
      <c r="H20">
        <f t="shared" si="3"/>
        <v>38.578680203045685</v>
      </c>
      <c r="J20">
        <f t="shared" si="0"/>
        <v>47.071749505608985</v>
      </c>
    </row>
    <row r="21" spans="1:10" x14ac:dyDescent="0.35">
      <c r="A21" s="1">
        <v>1</v>
      </c>
      <c r="B21">
        <v>7.1999999999999995E-2</v>
      </c>
      <c r="C21">
        <v>7.6999999999999999E-2</v>
      </c>
      <c r="D21">
        <v>6.7000000000000004E-2</v>
      </c>
      <c r="F21">
        <f t="shared" si="1"/>
        <v>37.113402061855666</v>
      </c>
      <c r="G21">
        <f t="shared" si="2"/>
        <v>44.252873563218394</v>
      </c>
      <c r="H21">
        <f t="shared" si="3"/>
        <v>34.01015228426396</v>
      </c>
      <c r="J21">
        <f t="shared" si="0"/>
        <v>38.458809303112673</v>
      </c>
    </row>
    <row r="22" spans="1:10" x14ac:dyDescent="0.35">
      <c r="A22" s="1">
        <v>5</v>
      </c>
      <c r="B22">
        <v>5.1999999999999998E-2</v>
      </c>
      <c r="C22">
        <v>5.5E-2</v>
      </c>
      <c r="D22">
        <v>5.3999999999999999E-2</v>
      </c>
      <c r="F22">
        <f t="shared" si="1"/>
        <v>26.804123711340207</v>
      </c>
      <c r="G22">
        <f t="shared" si="2"/>
        <v>31.609195402298852</v>
      </c>
      <c r="H22">
        <f t="shared" si="3"/>
        <v>27.411167512690355</v>
      </c>
      <c r="J22">
        <f t="shared" si="0"/>
        <v>28.608162208776474</v>
      </c>
    </row>
    <row r="23" spans="1:10" x14ac:dyDescent="0.35">
      <c r="A23" s="1">
        <v>10</v>
      </c>
      <c r="B23">
        <v>5.1999999999999998E-2</v>
      </c>
      <c r="C23">
        <v>0.05</v>
      </c>
      <c r="D23">
        <v>5.3999999999999999E-2</v>
      </c>
      <c r="F23">
        <f t="shared" si="1"/>
        <v>26.804123711340207</v>
      </c>
      <c r="G23">
        <f t="shared" si="2"/>
        <v>28.735632183908049</v>
      </c>
      <c r="H23">
        <f t="shared" si="3"/>
        <v>27.411167512690355</v>
      </c>
      <c r="J23">
        <f t="shared" si="0"/>
        <v>27.6503078026462</v>
      </c>
    </row>
    <row r="24" spans="1:10" x14ac:dyDescent="0.35">
      <c r="A24" s="1">
        <v>50</v>
      </c>
      <c r="B24">
        <v>5.8999999999999997E-2</v>
      </c>
      <c r="C24">
        <v>5.5E-2</v>
      </c>
      <c r="D24">
        <v>6.0999999999999999E-2</v>
      </c>
      <c r="F24">
        <f t="shared" si="1"/>
        <v>30.412371134020617</v>
      </c>
      <c r="G24">
        <f t="shared" si="2"/>
        <v>31.609195402298852</v>
      </c>
      <c r="H24">
        <f t="shared" si="3"/>
        <v>30.964467005076141</v>
      </c>
      <c r="J24">
        <f t="shared" si="0"/>
        <v>30.995344513798539</v>
      </c>
    </row>
    <row r="26" spans="1:10" x14ac:dyDescent="0.35">
      <c r="A26" s="1" t="s">
        <v>7</v>
      </c>
      <c r="B26" s="10" t="s">
        <v>8</v>
      </c>
      <c r="C26" s="10"/>
      <c r="D26" s="10"/>
      <c r="F26" s="10" t="s">
        <v>9</v>
      </c>
      <c r="G26" s="10"/>
      <c r="H26" s="10"/>
      <c r="J26" s="1" t="s">
        <v>6</v>
      </c>
    </row>
    <row r="28" spans="1:10" x14ac:dyDescent="0.35">
      <c r="A28" s="1">
        <v>0</v>
      </c>
      <c r="B28">
        <v>0.19400000000000001</v>
      </c>
      <c r="C28">
        <v>0.17399999999999999</v>
      </c>
      <c r="D28">
        <v>0.19700000000000001</v>
      </c>
      <c r="F28">
        <f>(B28/0.00001576)</f>
        <v>12309.64467005076</v>
      </c>
      <c r="G28">
        <f t="shared" ref="G28:H39" si="4">(C28/0.00001576)</f>
        <v>11040.609137055835</v>
      </c>
      <c r="H28">
        <f t="shared" si="4"/>
        <v>12500</v>
      </c>
      <c r="J28">
        <f>(SUM(F28:H28)/3)</f>
        <v>11950.084602368865</v>
      </c>
    </row>
    <row r="29" spans="1:10" x14ac:dyDescent="0.35">
      <c r="A29" s="1">
        <v>0.01</v>
      </c>
      <c r="B29">
        <v>0.17899999999999999</v>
      </c>
      <c r="C29">
        <v>0.17199999999999999</v>
      </c>
      <c r="D29">
        <v>0.17499999999999999</v>
      </c>
      <c r="F29">
        <f t="shared" ref="F29:F39" si="5">(B29/0.00001576)</f>
        <v>11357.868020304566</v>
      </c>
      <c r="G29">
        <f t="shared" si="4"/>
        <v>10913.705583756344</v>
      </c>
      <c r="H29">
        <f t="shared" si="4"/>
        <v>11104.060913705582</v>
      </c>
      <c r="J29">
        <f t="shared" ref="J29:J39" si="6">(SUM(F29:H29)/3)</f>
        <v>11125.211505922163</v>
      </c>
    </row>
    <row r="30" spans="1:10" x14ac:dyDescent="0.35">
      <c r="A30" s="1">
        <v>0.05</v>
      </c>
      <c r="B30">
        <v>0.18</v>
      </c>
      <c r="C30">
        <v>0.17899999999999999</v>
      </c>
      <c r="D30">
        <v>0.16800000000000001</v>
      </c>
      <c r="F30">
        <f t="shared" si="5"/>
        <v>11421.319796954313</v>
      </c>
      <c r="G30">
        <f t="shared" si="4"/>
        <v>11357.868020304566</v>
      </c>
      <c r="H30">
        <f t="shared" si="4"/>
        <v>10659.89847715736</v>
      </c>
      <c r="J30">
        <f t="shared" si="6"/>
        <v>11146.362098138745</v>
      </c>
    </row>
    <row r="31" spans="1:10" x14ac:dyDescent="0.35">
      <c r="A31" s="1">
        <v>0.1</v>
      </c>
      <c r="B31">
        <v>0.17199999999999999</v>
      </c>
      <c r="C31">
        <v>0.16900000000000001</v>
      </c>
      <c r="D31">
        <v>0.182</v>
      </c>
      <c r="F31">
        <f t="shared" si="5"/>
        <v>10913.705583756344</v>
      </c>
      <c r="G31">
        <f t="shared" si="4"/>
        <v>10723.350253807106</v>
      </c>
      <c r="H31">
        <f t="shared" si="4"/>
        <v>11548.223350253806</v>
      </c>
      <c r="J31">
        <f t="shared" si="6"/>
        <v>11061.759729272419</v>
      </c>
    </row>
    <row r="32" spans="1:10" x14ac:dyDescent="0.35">
      <c r="A32" s="1">
        <v>0.2</v>
      </c>
      <c r="B32">
        <v>0.16500000000000001</v>
      </c>
      <c r="C32">
        <v>0.151</v>
      </c>
      <c r="D32">
        <v>0.159</v>
      </c>
      <c r="F32">
        <f t="shared" si="5"/>
        <v>10469.543147208122</v>
      </c>
      <c r="G32">
        <f t="shared" si="4"/>
        <v>9581.218274111674</v>
      </c>
      <c r="H32">
        <f t="shared" si="4"/>
        <v>10088.832487309644</v>
      </c>
      <c r="J32">
        <f t="shared" si="6"/>
        <v>10046.531302876479</v>
      </c>
    </row>
    <row r="33" spans="1:10" x14ac:dyDescent="0.35">
      <c r="A33" s="1">
        <v>0.3</v>
      </c>
      <c r="B33">
        <v>0.14299999999999999</v>
      </c>
      <c r="C33">
        <v>0.154</v>
      </c>
      <c r="D33">
        <v>0.11799999999999999</v>
      </c>
      <c r="F33">
        <f t="shared" si="5"/>
        <v>9073.6040609137035</v>
      </c>
      <c r="G33">
        <f t="shared" si="4"/>
        <v>9771.5736040609117</v>
      </c>
      <c r="H33">
        <f t="shared" si="4"/>
        <v>7487.3096446700492</v>
      </c>
      <c r="J33">
        <f t="shared" si="6"/>
        <v>8777.495769881556</v>
      </c>
    </row>
    <row r="34" spans="1:10" x14ac:dyDescent="0.35">
      <c r="A34" s="1">
        <v>0.5</v>
      </c>
      <c r="B34">
        <v>0.13500000000000001</v>
      </c>
      <c r="C34">
        <v>0.111</v>
      </c>
      <c r="D34">
        <v>9.1999999999999998E-2</v>
      </c>
      <c r="F34">
        <f t="shared" si="5"/>
        <v>8565.9898477157349</v>
      </c>
      <c r="G34">
        <f t="shared" si="4"/>
        <v>7043.1472081218271</v>
      </c>
      <c r="H34">
        <f t="shared" si="4"/>
        <v>5837.5634517766493</v>
      </c>
      <c r="J34">
        <f t="shared" si="6"/>
        <v>7148.9001692047377</v>
      </c>
    </row>
    <row r="35" spans="1:10" x14ac:dyDescent="0.35">
      <c r="A35" s="1">
        <v>0.75</v>
      </c>
      <c r="B35">
        <v>0.10100000000000001</v>
      </c>
      <c r="C35">
        <v>8.7999999999999995E-2</v>
      </c>
      <c r="D35">
        <v>7.5999999999999998E-2</v>
      </c>
      <c r="F35">
        <f t="shared" si="5"/>
        <v>6408.6294416243654</v>
      </c>
      <c r="G35">
        <f t="shared" si="4"/>
        <v>5583.7563451776641</v>
      </c>
      <c r="H35">
        <f t="shared" si="4"/>
        <v>4822.3350253807102</v>
      </c>
      <c r="J35">
        <f t="shared" si="6"/>
        <v>5604.9069373942466</v>
      </c>
    </row>
    <row r="36" spans="1:10" x14ac:dyDescent="0.35">
      <c r="A36" s="1">
        <v>1</v>
      </c>
      <c r="B36">
        <v>7.1999999999999995E-2</v>
      </c>
      <c r="C36">
        <v>7.6999999999999999E-2</v>
      </c>
      <c r="D36">
        <v>6.7000000000000004E-2</v>
      </c>
      <c r="F36">
        <f t="shared" si="5"/>
        <v>4568.527918781725</v>
      </c>
      <c r="G36">
        <f t="shared" si="4"/>
        <v>4885.7868020304559</v>
      </c>
      <c r="H36">
        <f t="shared" si="4"/>
        <v>4251.2690355329951</v>
      </c>
      <c r="J36">
        <f t="shared" si="6"/>
        <v>4568.527918781725</v>
      </c>
    </row>
    <row r="37" spans="1:10" x14ac:dyDescent="0.35">
      <c r="A37" s="1">
        <v>5</v>
      </c>
      <c r="B37">
        <v>5.1999999999999998E-2</v>
      </c>
      <c r="C37">
        <v>5.5E-2</v>
      </c>
      <c r="D37">
        <v>5.3999999999999999E-2</v>
      </c>
      <c r="F37">
        <f t="shared" si="5"/>
        <v>3299.4923857868016</v>
      </c>
      <c r="G37">
        <f t="shared" si="4"/>
        <v>3489.8477157360403</v>
      </c>
      <c r="H37">
        <f t="shared" si="4"/>
        <v>3426.3959390862942</v>
      </c>
      <c r="J37">
        <f t="shared" si="6"/>
        <v>3405.2453468697117</v>
      </c>
    </row>
    <row r="38" spans="1:10" x14ac:dyDescent="0.35">
      <c r="A38" s="1">
        <v>10</v>
      </c>
      <c r="B38">
        <v>5.1999999999999998E-2</v>
      </c>
      <c r="C38">
        <v>0.05</v>
      </c>
      <c r="D38">
        <v>5.3999999999999999E-2</v>
      </c>
      <c r="F38">
        <f t="shared" si="5"/>
        <v>3299.4923857868016</v>
      </c>
      <c r="G38">
        <f t="shared" si="4"/>
        <v>3172.5888324873094</v>
      </c>
      <c r="H38">
        <f t="shared" si="4"/>
        <v>3426.3959390862942</v>
      </c>
      <c r="J38">
        <f t="shared" si="6"/>
        <v>3299.4923857868016</v>
      </c>
    </row>
    <row r="39" spans="1:10" x14ac:dyDescent="0.35">
      <c r="A39" s="1">
        <v>50</v>
      </c>
      <c r="B39">
        <v>5.8999999999999997E-2</v>
      </c>
      <c r="C39">
        <v>5.5E-2</v>
      </c>
      <c r="D39">
        <v>6.0999999999999999E-2</v>
      </c>
      <c r="F39">
        <f t="shared" si="5"/>
        <v>3743.6548223350246</v>
      </c>
      <c r="G39">
        <f t="shared" si="4"/>
        <v>3489.8477157360403</v>
      </c>
      <c r="H39">
        <f t="shared" si="4"/>
        <v>3870.5583756345172</v>
      </c>
      <c r="J39">
        <f t="shared" si="6"/>
        <v>3701.3536379018606</v>
      </c>
    </row>
  </sheetData>
  <mergeCells count="2">
    <mergeCell ref="B26:D26"/>
    <mergeCell ref="F26:H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FE8BF-5C6B-4DDE-A3DC-3F636406C74E}">
  <dimension ref="A1:M39"/>
  <sheetViews>
    <sheetView workbookViewId="0">
      <selection activeCell="E24" sqref="E24"/>
    </sheetView>
  </sheetViews>
  <sheetFormatPr defaultRowHeight="14.5" x14ac:dyDescent="0.35"/>
  <cols>
    <col min="1" max="1" width="20.26953125" bestFit="1" customWidth="1"/>
    <col min="2" max="4" width="18.26953125" bestFit="1" customWidth="1"/>
  </cols>
  <sheetData>
    <row r="1" spans="1:13" x14ac:dyDescent="0.35">
      <c r="B1" s="1" t="s">
        <v>0</v>
      </c>
    </row>
    <row r="2" spans="1:13" x14ac:dyDescent="0.35">
      <c r="B2" s="2">
        <v>6.0999999999999999E-2</v>
      </c>
      <c r="C2" s="3">
        <v>6.6000000000000003E-2</v>
      </c>
      <c r="D2" s="3">
        <v>8.1000000000000003E-2</v>
      </c>
      <c r="E2" s="3">
        <v>9.0999999999999998E-2</v>
      </c>
      <c r="F2" s="3">
        <v>7.8E-2</v>
      </c>
      <c r="G2" s="3">
        <v>7.3999999999999996E-2</v>
      </c>
      <c r="H2" s="3">
        <v>7.0000000000000007E-2</v>
      </c>
      <c r="I2" s="3">
        <v>7.5999999999999998E-2</v>
      </c>
      <c r="J2" s="3">
        <v>7.9000000000000001E-2</v>
      </c>
      <c r="K2" s="3">
        <v>7.0999999999999994E-2</v>
      </c>
      <c r="L2" s="3">
        <v>0.08</v>
      </c>
      <c r="M2" s="4">
        <v>7.9000000000000001E-2</v>
      </c>
    </row>
    <row r="3" spans="1:13" x14ac:dyDescent="0.35">
      <c r="B3" s="5">
        <v>7.4999999999999997E-2</v>
      </c>
      <c r="C3" s="1">
        <v>0.372</v>
      </c>
      <c r="D3" s="1">
        <v>0.35599999999999998</v>
      </c>
      <c r="E3" s="1">
        <v>0.35299999999999998</v>
      </c>
      <c r="F3" s="1">
        <v>0.34300000000000003</v>
      </c>
      <c r="G3" s="1">
        <v>0.33600000000000002</v>
      </c>
      <c r="H3" s="1">
        <v>0.26100000000000001</v>
      </c>
      <c r="I3" s="1">
        <v>0.214</v>
      </c>
      <c r="J3" s="1">
        <v>0.14499999999999999</v>
      </c>
      <c r="K3" s="1">
        <v>9.9000000000000005E-2</v>
      </c>
      <c r="L3" s="1">
        <v>4.8000000000000001E-2</v>
      </c>
      <c r="M3" s="6">
        <v>7.8E-2</v>
      </c>
    </row>
    <row r="4" spans="1:13" x14ac:dyDescent="0.35">
      <c r="B4" s="5">
        <v>0.08</v>
      </c>
      <c r="C4" s="1">
        <v>0.35299999999999998</v>
      </c>
      <c r="D4" s="1">
        <v>0.26700000000000002</v>
      </c>
      <c r="E4" s="1">
        <v>0.27800000000000002</v>
      </c>
      <c r="F4" s="1">
        <v>0.255</v>
      </c>
      <c r="G4" s="1">
        <v>0.25700000000000001</v>
      </c>
      <c r="H4" s="1">
        <v>0.22700000000000001</v>
      </c>
      <c r="I4" s="1">
        <v>0.17100000000000001</v>
      </c>
      <c r="J4" s="1">
        <v>0.1</v>
      </c>
      <c r="K4" s="1">
        <v>9.1999999999999998E-2</v>
      </c>
      <c r="L4" s="1">
        <v>5.3999999999999999E-2</v>
      </c>
      <c r="M4" s="6">
        <v>6.5000000000000002E-2</v>
      </c>
    </row>
    <row r="5" spans="1:13" x14ac:dyDescent="0.35">
      <c r="B5" s="5">
        <v>7.2999999999999995E-2</v>
      </c>
      <c r="C5" s="1">
        <v>0.308</v>
      </c>
      <c r="D5" s="1">
        <v>0.28899999999999998</v>
      </c>
      <c r="E5" s="1">
        <v>0.27500000000000002</v>
      </c>
      <c r="F5" s="1">
        <v>0.27800000000000002</v>
      </c>
      <c r="G5" s="1">
        <v>0.23799999999999999</v>
      </c>
      <c r="H5" s="1">
        <v>0.22900000000000001</v>
      </c>
      <c r="I5" s="1">
        <v>0.17199999999999999</v>
      </c>
      <c r="J5" s="1">
        <v>0.10199999999999999</v>
      </c>
      <c r="K5" s="1">
        <v>9.6000000000000002E-2</v>
      </c>
      <c r="L5" s="1">
        <v>5.0999999999999997E-2</v>
      </c>
      <c r="M5" s="6">
        <v>6.8000000000000005E-2</v>
      </c>
    </row>
    <row r="6" spans="1:13" x14ac:dyDescent="0.35">
      <c r="B6" s="5">
        <v>7.8E-2</v>
      </c>
      <c r="C6" s="1">
        <v>5.8999999999999997E-2</v>
      </c>
      <c r="D6" s="1">
        <v>5.5E-2</v>
      </c>
      <c r="E6">
        <v>0.38500000000000001</v>
      </c>
      <c r="F6">
        <v>7.5999999999999998E-2</v>
      </c>
      <c r="G6">
        <v>6.0999999999999999E-2</v>
      </c>
      <c r="H6">
        <v>8.4000000000000005E-2</v>
      </c>
      <c r="I6">
        <v>7.0000000000000007E-2</v>
      </c>
      <c r="J6">
        <v>7.3999999999999996E-2</v>
      </c>
      <c r="K6">
        <v>6.9000000000000006E-2</v>
      </c>
      <c r="L6">
        <v>6.4000000000000001E-2</v>
      </c>
      <c r="M6" s="6">
        <v>6.6000000000000003E-2</v>
      </c>
    </row>
    <row r="7" spans="1:13" x14ac:dyDescent="0.35">
      <c r="B7" s="5">
        <v>5.8000000000000003E-2</v>
      </c>
      <c r="C7" s="1">
        <v>5.1999999999999998E-2</v>
      </c>
      <c r="D7" s="1">
        <v>5.2999999999999999E-2</v>
      </c>
      <c r="E7">
        <v>0.41199999999999998</v>
      </c>
      <c r="F7">
        <v>7.4999999999999997E-2</v>
      </c>
      <c r="G7">
        <v>3.9E-2</v>
      </c>
      <c r="H7">
        <v>0.04</v>
      </c>
      <c r="I7">
        <v>4.1000000000000002E-2</v>
      </c>
      <c r="J7">
        <v>4.1000000000000002E-2</v>
      </c>
      <c r="K7">
        <v>3.7999999999999999E-2</v>
      </c>
      <c r="L7">
        <v>0.04</v>
      </c>
      <c r="M7" s="6">
        <v>3.9E-2</v>
      </c>
    </row>
    <row r="8" spans="1:13" x14ac:dyDescent="0.35">
      <c r="B8" s="5">
        <v>7.5999999999999998E-2</v>
      </c>
      <c r="C8" s="1">
        <v>5.5E-2</v>
      </c>
      <c r="D8" s="1">
        <v>5.7000000000000002E-2</v>
      </c>
      <c r="E8">
        <v>0.35199999999999998</v>
      </c>
      <c r="F8">
        <v>6.2E-2</v>
      </c>
      <c r="G8">
        <v>0.04</v>
      </c>
      <c r="H8">
        <v>4.2999999999999997E-2</v>
      </c>
      <c r="I8">
        <v>3.9E-2</v>
      </c>
      <c r="J8">
        <v>3.9E-2</v>
      </c>
      <c r="K8">
        <v>6.3E-2</v>
      </c>
      <c r="L8">
        <v>0.04</v>
      </c>
      <c r="M8" s="6">
        <v>4.1000000000000002E-2</v>
      </c>
    </row>
    <row r="9" spans="1:13" x14ac:dyDescent="0.35">
      <c r="B9" s="7">
        <v>6.4000000000000001E-2</v>
      </c>
      <c r="C9" s="8">
        <v>7.0000000000000007E-2</v>
      </c>
      <c r="D9" s="8">
        <v>6.7000000000000004E-2</v>
      </c>
      <c r="E9" s="8">
        <v>6.7000000000000004E-2</v>
      </c>
      <c r="F9" s="8">
        <v>7.0999999999999994E-2</v>
      </c>
      <c r="G9" s="8">
        <v>3.9E-2</v>
      </c>
      <c r="H9" s="8">
        <v>4.2000000000000003E-2</v>
      </c>
      <c r="I9" s="8">
        <v>3.7999999999999999E-2</v>
      </c>
      <c r="J9" s="8">
        <v>3.9E-2</v>
      </c>
      <c r="K9" s="8">
        <v>0.04</v>
      </c>
      <c r="L9" s="8">
        <v>3.7999999999999999E-2</v>
      </c>
      <c r="M9" s="9">
        <v>4.2000000000000003E-2</v>
      </c>
    </row>
    <row r="11" spans="1:13" x14ac:dyDescent="0.35">
      <c r="A11" s="1" t="s">
        <v>1</v>
      </c>
      <c r="B11" s="1" t="s">
        <v>2</v>
      </c>
      <c r="C11" s="1" t="s">
        <v>3</v>
      </c>
      <c r="D11" s="1" t="s">
        <v>4</v>
      </c>
      <c r="E11" s="1"/>
      <c r="F11" s="1" t="s">
        <v>5</v>
      </c>
      <c r="G11" s="1"/>
      <c r="J11" s="1" t="s">
        <v>6</v>
      </c>
    </row>
    <row r="12" spans="1:13" x14ac:dyDescent="0.35">
      <c r="A12" s="1">
        <v>0</v>
      </c>
      <c r="B12">
        <v>0.372</v>
      </c>
      <c r="C12">
        <v>0.35299999999999998</v>
      </c>
      <c r="D12">
        <v>0.308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0.35599999999999998</v>
      </c>
      <c r="C13">
        <v>0.26700000000000002</v>
      </c>
      <c r="D13">
        <v>0.28899999999999998</v>
      </c>
      <c r="F13">
        <f>(B12/0.356)*100</f>
        <v>104.49438202247192</v>
      </c>
      <c r="G13">
        <f>(C12/0.267)*100</f>
        <v>132.20973782771534</v>
      </c>
      <c r="H13">
        <f>(D12/0.289)*100</f>
        <v>106.57439446366783</v>
      </c>
      <c r="J13">
        <f t="shared" ref="J13:J23" si="0">(F13+G13+H13)/3</f>
        <v>114.42617143795171</v>
      </c>
    </row>
    <row r="14" spans="1:13" x14ac:dyDescent="0.35">
      <c r="A14" s="1">
        <v>0.05</v>
      </c>
      <c r="B14">
        <v>0.35299999999999998</v>
      </c>
      <c r="C14">
        <v>0.27800000000000002</v>
      </c>
      <c r="D14">
        <v>0.27500000000000002</v>
      </c>
      <c r="F14">
        <f t="shared" ref="F14:F23" si="1">(B13/0.356)*100</f>
        <v>100</v>
      </c>
      <c r="G14">
        <f t="shared" ref="G14:G23" si="2">(C13/0.267)*100</f>
        <v>100</v>
      </c>
      <c r="H14">
        <f t="shared" ref="H14:H23" si="3">(D13/0.289)*100</f>
        <v>100</v>
      </c>
      <c r="J14">
        <f t="shared" si="0"/>
        <v>100</v>
      </c>
    </row>
    <row r="15" spans="1:13" x14ac:dyDescent="0.35">
      <c r="A15" s="1">
        <v>0.1</v>
      </c>
      <c r="B15">
        <v>0.34300000000000003</v>
      </c>
      <c r="C15">
        <v>0.255</v>
      </c>
      <c r="D15">
        <v>0.27800000000000002</v>
      </c>
      <c r="F15">
        <f t="shared" si="1"/>
        <v>99.157303370786522</v>
      </c>
      <c r="G15">
        <f t="shared" si="2"/>
        <v>104.11985018726593</v>
      </c>
      <c r="H15">
        <f t="shared" si="3"/>
        <v>95.15570934256057</v>
      </c>
      <c r="J15">
        <f t="shared" si="0"/>
        <v>99.477620966871015</v>
      </c>
    </row>
    <row r="16" spans="1:13" x14ac:dyDescent="0.35">
      <c r="A16" s="1">
        <v>0.2</v>
      </c>
      <c r="B16">
        <v>0.33600000000000002</v>
      </c>
      <c r="C16">
        <v>0.25700000000000001</v>
      </c>
      <c r="D16">
        <v>0.23799999999999999</v>
      </c>
      <c r="F16">
        <f t="shared" si="1"/>
        <v>96.348314606741582</v>
      </c>
      <c r="G16">
        <f t="shared" si="2"/>
        <v>95.50561797752809</v>
      </c>
      <c r="H16">
        <f t="shared" si="3"/>
        <v>96.193771626297604</v>
      </c>
      <c r="J16">
        <f t="shared" si="0"/>
        <v>96.015901403522435</v>
      </c>
    </row>
    <row r="17" spans="1:10" x14ac:dyDescent="0.35">
      <c r="A17" s="1">
        <v>0.3</v>
      </c>
      <c r="B17">
        <v>0.26100000000000001</v>
      </c>
      <c r="C17">
        <v>0.22700000000000001</v>
      </c>
      <c r="D17">
        <v>0.22900000000000001</v>
      </c>
      <c r="F17">
        <f t="shared" si="1"/>
        <v>94.382022471910119</v>
      </c>
      <c r="G17">
        <f t="shared" si="2"/>
        <v>96.254681647940075</v>
      </c>
      <c r="H17">
        <f t="shared" si="3"/>
        <v>82.352941176470594</v>
      </c>
      <c r="J17">
        <f t="shared" si="0"/>
        <v>90.996548432106934</v>
      </c>
    </row>
    <row r="18" spans="1:10" x14ac:dyDescent="0.35">
      <c r="A18" s="1">
        <v>0.5</v>
      </c>
      <c r="B18">
        <v>0.214</v>
      </c>
      <c r="C18">
        <v>0.17100000000000001</v>
      </c>
      <c r="D18">
        <v>0.17199999999999999</v>
      </c>
      <c r="F18">
        <f t="shared" si="1"/>
        <v>73.314606741573044</v>
      </c>
      <c r="G18">
        <f t="shared" si="2"/>
        <v>85.018726591760299</v>
      </c>
      <c r="H18">
        <f t="shared" si="3"/>
        <v>79.238754325259521</v>
      </c>
      <c r="J18">
        <f t="shared" si="0"/>
        <v>79.190695886197616</v>
      </c>
    </row>
    <row r="19" spans="1:10" x14ac:dyDescent="0.35">
      <c r="A19" s="1">
        <v>0.75</v>
      </c>
      <c r="B19">
        <v>0.14499999999999999</v>
      </c>
      <c r="C19">
        <v>0.1</v>
      </c>
      <c r="D19">
        <v>0.10199999999999999</v>
      </c>
      <c r="F19">
        <f t="shared" si="1"/>
        <v>60.112359550561798</v>
      </c>
      <c r="G19">
        <f t="shared" si="2"/>
        <v>64.044943820224717</v>
      </c>
      <c r="H19">
        <f t="shared" si="3"/>
        <v>59.515570934256054</v>
      </c>
      <c r="J19">
        <f t="shared" si="0"/>
        <v>61.224291435014187</v>
      </c>
    </row>
    <row r="20" spans="1:10" x14ac:dyDescent="0.35">
      <c r="A20" s="1">
        <v>1</v>
      </c>
      <c r="B20">
        <v>9.9000000000000005E-2</v>
      </c>
      <c r="C20">
        <v>9.1999999999999998E-2</v>
      </c>
      <c r="D20">
        <v>9.6000000000000002E-2</v>
      </c>
      <c r="F20">
        <f t="shared" si="1"/>
        <v>40.730337078651687</v>
      </c>
      <c r="G20">
        <f t="shared" si="2"/>
        <v>37.453183520599254</v>
      </c>
      <c r="H20">
        <f t="shared" si="3"/>
        <v>35.294117647058826</v>
      </c>
      <c r="J20">
        <f t="shared" si="0"/>
        <v>37.825879415436589</v>
      </c>
    </row>
    <row r="21" spans="1:10" x14ac:dyDescent="0.35">
      <c r="A21" s="1">
        <v>5</v>
      </c>
      <c r="B21">
        <v>4.8000000000000001E-2</v>
      </c>
      <c r="C21">
        <v>5.3999999999999999E-2</v>
      </c>
      <c r="D21">
        <v>5.0999999999999997E-2</v>
      </c>
      <c r="F21">
        <f t="shared" si="1"/>
        <v>27.808988764044944</v>
      </c>
      <c r="G21">
        <f t="shared" si="2"/>
        <v>34.456928838951306</v>
      </c>
      <c r="H21">
        <f t="shared" si="3"/>
        <v>33.21799307958478</v>
      </c>
      <c r="J21">
        <f t="shared" si="0"/>
        <v>31.827970227527015</v>
      </c>
    </row>
    <row r="22" spans="1:10" x14ac:dyDescent="0.35">
      <c r="A22" s="1">
        <v>10</v>
      </c>
      <c r="B22">
        <v>5.8999999999999997E-2</v>
      </c>
      <c r="C22">
        <v>5.1999999999999998E-2</v>
      </c>
      <c r="D22">
        <v>5.5E-2</v>
      </c>
      <c r="F22">
        <f t="shared" si="1"/>
        <v>13.48314606741573</v>
      </c>
      <c r="G22">
        <f t="shared" si="2"/>
        <v>20.224719101123593</v>
      </c>
      <c r="H22">
        <f t="shared" si="3"/>
        <v>17.647058823529413</v>
      </c>
      <c r="J22">
        <f t="shared" si="0"/>
        <v>17.118307997356244</v>
      </c>
    </row>
    <row r="23" spans="1:10" x14ac:dyDescent="0.35">
      <c r="A23" s="1">
        <v>50</v>
      </c>
      <c r="B23">
        <v>5.5E-2</v>
      </c>
      <c r="C23">
        <v>5.2999999999999999E-2</v>
      </c>
      <c r="D23">
        <v>5.7000000000000002E-2</v>
      </c>
      <c r="F23">
        <f t="shared" si="1"/>
        <v>16.573033707865168</v>
      </c>
      <c r="G23">
        <f t="shared" si="2"/>
        <v>19.475655430711608</v>
      </c>
      <c r="H23">
        <f t="shared" si="3"/>
        <v>19.031141868512112</v>
      </c>
      <c r="J23">
        <f t="shared" si="0"/>
        <v>18.359943669029629</v>
      </c>
    </row>
    <row r="26" spans="1:10" x14ac:dyDescent="0.35">
      <c r="A26" s="1" t="s">
        <v>7</v>
      </c>
      <c r="B26" s="10" t="s">
        <v>8</v>
      </c>
      <c r="C26" s="10"/>
      <c r="D26" s="10"/>
      <c r="F26" s="10" t="s">
        <v>9</v>
      </c>
      <c r="G26" s="10"/>
      <c r="H26" s="10"/>
      <c r="J26" s="1" t="s">
        <v>6</v>
      </c>
    </row>
    <row r="28" spans="1:10" x14ac:dyDescent="0.35">
      <c r="A28" s="1">
        <v>0</v>
      </c>
      <c r="B28">
        <v>0.372</v>
      </c>
      <c r="C28">
        <v>0.35299999999999998</v>
      </c>
      <c r="D28">
        <v>0.308</v>
      </c>
      <c r="F28">
        <f>(B28/0.00001576)</f>
        <v>23604.06091370558</v>
      </c>
      <c r="G28">
        <f t="shared" ref="G28:H39" si="4">(C28/0.00001576)</f>
        <v>22398.477157360401</v>
      </c>
      <c r="H28">
        <f t="shared" si="4"/>
        <v>19543.147208121823</v>
      </c>
      <c r="J28">
        <f>(SUM(F28:H28)/3)</f>
        <v>21848.561759729269</v>
      </c>
    </row>
    <row r="29" spans="1:10" x14ac:dyDescent="0.35">
      <c r="A29" s="1">
        <v>0.01</v>
      </c>
      <c r="B29">
        <v>0.35599999999999998</v>
      </c>
      <c r="C29">
        <v>0.26700000000000002</v>
      </c>
      <c r="D29">
        <v>0.28899999999999998</v>
      </c>
      <c r="F29">
        <f t="shared" ref="F29:F39" si="5">(B29/0.00001576)</f>
        <v>22588.832487309643</v>
      </c>
      <c r="G29">
        <f t="shared" si="4"/>
        <v>16941.624365482232</v>
      </c>
      <c r="H29">
        <f t="shared" si="4"/>
        <v>18337.563451776645</v>
      </c>
      <c r="J29">
        <f t="shared" ref="J29:J39" si="6">(SUM(F29:H29)/3)</f>
        <v>19289.340101522841</v>
      </c>
    </row>
    <row r="30" spans="1:10" x14ac:dyDescent="0.35">
      <c r="A30" s="1">
        <v>0.05</v>
      </c>
      <c r="B30">
        <v>0.35299999999999998</v>
      </c>
      <c r="C30">
        <v>0.27800000000000002</v>
      </c>
      <c r="D30">
        <v>0.27500000000000002</v>
      </c>
      <c r="F30">
        <f t="shared" si="5"/>
        <v>22398.477157360401</v>
      </c>
      <c r="G30">
        <f t="shared" si="4"/>
        <v>17639.593908629442</v>
      </c>
      <c r="H30">
        <f t="shared" si="4"/>
        <v>17449.238578680204</v>
      </c>
      <c r="J30">
        <f t="shared" si="6"/>
        <v>19162.436548223352</v>
      </c>
    </row>
    <row r="31" spans="1:10" x14ac:dyDescent="0.35">
      <c r="A31" s="1">
        <v>0.1</v>
      </c>
      <c r="B31">
        <v>0.34300000000000003</v>
      </c>
      <c r="C31">
        <v>0.255</v>
      </c>
      <c r="D31">
        <v>0.27800000000000002</v>
      </c>
      <c r="F31">
        <f t="shared" si="5"/>
        <v>21763.959390862943</v>
      </c>
      <c r="G31">
        <f t="shared" si="4"/>
        <v>16180.203045685277</v>
      </c>
      <c r="H31">
        <f t="shared" si="4"/>
        <v>17639.593908629442</v>
      </c>
      <c r="J31">
        <f t="shared" si="6"/>
        <v>18527.91878172589</v>
      </c>
    </row>
    <row r="32" spans="1:10" x14ac:dyDescent="0.35">
      <c r="A32" s="1">
        <v>0.2</v>
      </c>
      <c r="B32">
        <v>0.33600000000000002</v>
      </c>
      <c r="C32">
        <v>0.25700000000000001</v>
      </c>
      <c r="D32">
        <v>0.23799999999999999</v>
      </c>
      <c r="F32">
        <f t="shared" si="5"/>
        <v>21319.796954314719</v>
      </c>
      <c r="G32">
        <f t="shared" si="4"/>
        <v>16307.10659898477</v>
      </c>
      <c r="H32">
        <f t="shared" si="4"/>
        <v>15101.522842639592</v>
      </c>
      <c r="J32">
        <f t="shared" si="6"/>
        <v>17576.142131979694</v>
      </c>
    </row>
    <row r="33" spans="1:10" x14ac:dyDescent="0.35">
      <c r="A33" s="1">
        <v>0.3</v>
      </c>
      <c r="B33">
        <v>0.26100000000000001</v>
      </c>
      <c r="C33">
        <v>0.22700000000000001</v>
      </c>
      <c r="D33">
        <v>0.22900000000000001</v>
      </c>
      <c r="F33">
        <f t="shared" si="5"/>
        <v>16560.913705583756</v>
      </c>
      <c r="G33">
        <f t="shared" si="4"/>
        <v>14403.553299492385</v>
      </c>
      <c r="H33">
        <f t="shared" si="4"/>
        <v>14530.456852791878</v>
      </c>
      <c r="J33">
        <f t="shared" si="6"/>
        <v>15164.974619289342</v>
      </c>
    </row>
    <row r="34" spans="1:10" x14ac:dyDescent="0.35">
      <c r="A34" s="1">
        <v>0.5</v>
      </c>
      <c r="B34">
        <v>0.214</v>
      </c>
      <c r="C34">
        <v>0.17100000000000001</v>
      </c>
      <c r="D34">
        <v>0.17199999999999999</v>
      </c>
      <c r="F34">
        <f t="shared" si="5"/>
        <v>13578.680203045684</v>
      </c>
      <c r="G34">
        <f t="shared" si="4"/>
        <v>10850.253807106599</v>
      </c>
      <c r="H34">
        <f t="shared" si="4"/>
        <v>10913.705583756344</v>
      </c>
      <c r="J34">
        <f t="shared" si="6"/>
        <v>11780.87986463621</v>
      </c>
    </row>
    <row r="35" spans="1:10" x14ac:dyDescent="0.35">
      <c r="A35" s="1">
        <v>0.75</v>
      </c>
      <c r="B35">
        <v>0.14499999999999999</v>
      </c>
      <c r="C35">
        <v>0.1</v>
      </c>
      <c r="D35">
        <v>0.10199999999999999</v>
      </c>
      <c r="F35">
        <f t="shared" si="5"/>
        <v>9200.5076142131966</v>
      </c>
      <c r="G35">
        <f t="shared" si="4"/>
        <v>6345.1776649746189</v>
      </c>
      <c r="H35">
        <f t="shared" si="4"/>
        <v>6472.0812182741111</v>
      </c>
      <c r="J35">
        <f t="shared" si="6"/>
        <v>7339.2554991539755</v>
      </c>
    </row>
    <row r="36" spans="1:10" x14ac:dyDescent="0.35">
      <c r="A36" s="1">
        <v>1</v>
      </c>
      <c r="B36">
        <v>9.9000000000000005E-2</v>
      </c>
      <c r="C36">
        <v>9.1999999999999998E-2</v>
      </c>
      <c r="D36">
        <v>9.6000000000000002E-2</v>
      </c>
      <c r="F36">
        <f t="shared" si="5"/>
        <v>6281.7258883248724</v>
      </c>
      <c r="G36">
        <f t="shared" si="4"/>
        <v>5837.5634517766493</v>
      </c>
      <c r="H36">
        <f t="shared" si="4"/>
        <v>6091.3705583756337</v>
      </c>
      <c r="J36">
        <f t="shared" si="6"/>
        <v>6070.2199661590521</v>
      </c>
    </row>
    <row r="37" spans="1:10" x14ac:dyDescent="0.35">
      <c r="A37" s="1">
        <v>5</v>
      </c>
      <c r="B37">
        <v>4.8000000000000001E-2</v>
      </c>
      <c r="C37">
        <v>5.3999999999999999E-2</v>
      </c>
      <c r="D37">
        <v>5.0999999999999997E-2</v>
      </c>
      <c r="F37">
        <f t="shared" si="5"/>
        <v>3045.6852791878168</v>
      </c>
      <c r="G37">
        <f t="shared" si="4"/>
        <v>3426.3959390862942</v>
      </c>
      <c r="H37">
        <f t="shared" si="4"/>
        <v>3236.0406091370555</v>
      </c>
      <c r="J37">
        <f t="shared" si="6"/>
        <v>3236.0406091370555</v>
      </c>
    </row>
    <row r="38" spans="1:10" x14ac:dyDescent="0.35">
      <c r="A38" s="1">
        <v>10</v>
      </c>
      <c r="B38">
        <v>5.8999999999999997E-2</v>
      </c>
      <c r="C38">
        <v>5.1999999999999998E-2</v>
      </c>
      <c r="D38">
        <v>5.5E-2</v>
      </c>
      <c r="F38">
        <f t="shared" si="5"/>
        <v>3743.6548223350246</v>
      </c>
      <c r="G38">
        <f t="shared" si="4"/>
        <v>3299.4923857868016</v>
      </c>
      <c r="H38">
        <f t="shared" si="4"/>
        <v>3489.8477157360403</v>
      </c>
      <c r="J38">
        <f t="shared" si="6"/>
        <v>3510.9983079526223</v>
      </c>
    </row>
    <row r="39" spans="1:10" x14ac:dyDescent="0.35">
      <c r="A39" s="1">
        <v>50</v>
      </c>
      <c r="B39">
        <v>5.5E-2</v>
      </c>
      <c r="C39">
        <v>5.2999999999999999E-2</v>
      </c>
      <c r="D39">
        <v>5.7000000000000002E-2</v>
      </c>
      <c r="F39">
        <f t="shared" si="5"/>
        <v>3489.8477157360403</v>
      </c>
      <c r="G39">
        <f t="shared" si="4"/>
        <v>3362.9441624365477</v>
      </c>
      <c r="H39">
        <f t="shared" si="4"/>
        <v>3616.7512690355329</v>
      </c>
      <c r="J39">
        <f t="shared" si="6"/>
        <v>3489.8477157360398</v>
      </c>
    </row>
  </sheetData>
  <mergeCells count="2">
    <mergeCell ref="B26:D26"/>
    <mergeCell ref="F26:H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522C6-5606-4868-BA4C-AB497207BD3B}">
  <dimension ref="A1:O40"/>
  <sheetViews>
    <sheetView workbookViewId="0">
      <selection activeCell="L27" sqref="L27"/>
    </sheetView>
  </sheetViews>
  <sheetFormatPr defaultRowHeight="14.5" x14ac:dyDescent="0.35"/>
  <cols>
    <col min="1" max="1" width="20.26953125" bestFit="1" customWidth="1"/>
    <col min="2" max="4" width="18.26953125" bestFit="1" customWidth="1"/>
  </cols>
  <sheetData>
    <row r="1" spans="1:15" x14ac:dyDescent="0.35">
      <c r="B1" s="1" t="s">
        <v>0</v>
      </c>
    </row>
    <row r="2" spans="1:15" x14ac:dyDescent="0.35">
      <c r="B2" s="2">
        <v>9.0999999999999998E-2</v>
      </c>
      <c r="C2" s="3">
        <v>9.5000000000000001E-2</v>
      </c>
      <c r="D2" s="3">
        <v>0.104</v>
      </c>
      <c r="E2" s="3">
        <v>0.11600000000000001</v>
      </c>
      <c r="F2" s="3">
        <v>0.109</v>
      </c>
      <c r="G2" s="3">
        <v>9.6000000000000002E-2</v>
      </c>
      <c r="H2" s="3">
        <v>0.11</v>
      </c>
      <c r="I2" s="3">
        <v>0.10199999999999999</v>
      </c>
      <c r="J2" s="3">
        <v>0.122</v>
      </c>
      <c r="K2" s="3">
        <v>9.5000000000000001E-2</v>
      </c>
      <c r="L2" s="3">
        <v>9.0999999999999998E-2</v>
      </c>
      <c r="M2" s="4">
        <v>0.09</v>
      </c>
    </row>
    <row r="3" spans="1:15" x14ac:dyDescent="0.35">
      <c r="B3" s="5">
        <v>0.1</v>
      </c>
      <c r="C3" s="1">
        <v>0.64300000000000002</v>
      </c>
      <c r="D3" s="1">
        <v>0.64600000000000002</v>
      </c>
      <c r="E3" s="1">
        <v>0.58099999999999996</v>
      </c>
      <c r="F3" s="1">
        <v>0.625</v>
      </c>
      <c r="G3" s="1">
        <v>0.54900000000000004</v>
      </c>
      <c r="H3" s="1">
        <v>0.52800000000000002</v>
      </c>
      <c r="I3" s="1">
        <v>0.38100000000000001</v>
      </c>
      <c r="J3" s="1">
        <v>0.17699999999999999</v>
      </c>
      <c r="K3" s="1">
        <v>0.105</v>
      </c>
      <c r="L3" s="1">
        <v>5.8999999999999997E-2</v>
      </c>
      <c r="M3" s="6">
        <v>9.7000000000000003E-2</v>
      </c>
    </row>
    <row r="4" spans="1:15" x14ac:dyDescent="0.35">
      <c r="B4" s="5">
        <v>0.108</v>
      </c>
      <c r="C4" s="1">
        <v>0.58799999999999997</v>
      </c>
      <c r="D4" s="1">
        <v>0.65200000000000002</v>
      </c>
      <c r="E4" s="1">
        <v>0.59199999999999997</v>
      </c>
      <c r="F4" s="1">
        <v>0.55400000000000005</v>
      </c>
      <c r="G4" s="1">
        <v>0.55700000000000005</v>
      </c>
      <c r="H4" s="1">
        <v>0.52300000000000002</v>
      </c>
      <c r="I4" s="1">
        <v>0.38100000000000001</v>
      </c>
      <c r="J4" s="1">
        <v>0.185</v>
      </c>
      <c r="K4" s="1">
        <v>9.7000000000000003E-2</v>
      </c>
      <c r="L4" s="1">
        <v>6.3E-2</v>
      </c>
      <c r="M4" s="6">
        <v>0.107</v>
      </c>
    </row>
    <row r="5" spans="1:15" x14ac:dyDescent="0.35">
      <c r="B5" s="5">
        <v>8.5999999999999993E-2</v>
      </c>
      <c r="C5" s="1">
        <v>0.63200000000000001</v>
      </c>
      <c r="D5" s="1">
        <v>0.623</v>
      </c>
      <c r="E5" s="1">
        <v>0.57299999999999995</v>
      </c>
      <c r="F5" s="1">
        <v>0.56599999999999995</v>
      </c>
      <c r="G5" s="1">
        <v>0.52900000000000003</v>
      </c>
      <c r="H5" s="1">
        <v>0.54300000000000004</v>
      </c>
      <c r="I5" s="1">
        <v>0.34599999999999997</v>
      </c>
      <c r="J5" s="1">
        <v>0.23200000000000001</v>
      </c>
      <c r="K5" s="1">
        <v>8.8999999999999996E-2</v>
      </c>
      <c r="L5" s="1">
        <v>5.6000000000000001E-2</v>
      </c>
      <c r="M5" s="6">
        <v>9.0999999999999998E-2</v>
      </c>
    </row>
    <row r="6" spans="1:15" x14ac:dyDescent="0.35">
      <c r="B6" s="5">
        <v>9.5000000000000001E-2</v>
      </c>
      <c r="C6" s="1">
        <v>5.8000000000000003E-2</v>
      </c>
      <c r="D6" s="1">
        <v>5.6000000000000001E-2</v>
      </c>
      <c r="E6">
        <v>0.50800000000000001</v>
      </c>
      <c r="F6">
        <v>8.2000000000000003E-2</v>
      </c>
      <c r="G6">
        <v>0.09</v>
      </c>
      <c r="H6">
        <v>6.8000000000000005E-2</v>
      </c>
      <c r="I6">
        <v>7.4999999999999997E-2</v>
      </c>
      <c r="J6">
        <v>6.5000000000000002E-2</v>
      </c>
      <c r="K6">
        <v>7.3999999999999996E-2</v>
      </c>
      <c r="L6">
        <v>5.8000000000000003E-2</v>
      </c>
      <c r="M6" s="6">
        <v>5.7000000000000002E-2</v>
      </c>
    </row>
    <row r="7" spans="1:15" x14ac:dyDescent="0.35">
      <c r="B7" s="5">
        <v>0.09</v>
      </c>
      <c r="C7" s="1">
        <v>5.3999999999999999E-2</v>
      </c>
      <c r="D7" s="1">
        <v>5.8999999999999997E-2</v>
      </c>
      <c r="E7">
        <v>0.49399999999999999</v>
      </c>
      <c r="F7">
        <v>9.2999999999999999E-2</v>
      </c>
      <c r="G7">
        <v>4.1000000000000002E-2</v>
      </c>
      <c r="H7">
        <v>0.04</v>
      </c>
      <c r="I7">
        <v>4.4999999999999998E-2</v>
      </c>
      <c r="J7">
        <v>4.1000000000000002E-2</v>
      </c>
      <c r="K7">
        <v>0.04</v>
      </c>
      <c r="L7">
        <v>0.04</v>
      </c>
      <c r="M7" s="6">
        <v>3.7999999999999999E-2</v>
      </c>
    </row>
    <row r="8" spans="1:15" x14ac:dyDescent="0.35">
      <c r="B8" s="5">
        <v>8.7999999999999995E-2</v>
      </c>
      <c r="C8" s="1">
        <v>5.3999999999999999E-2</v>
      </c>
      <c r="D8" s="1">
        <v>0.06</v>
      </c>
      <c r="E8">
        <v>0.52300000000000002</v>
      </c>
      <c r="F8">
        <v>7.8E-2</v>
      </c>
      <c r="G8">
        <v>4.2999999999999997E-2</v>
      </c>
      <c r="H8">
        <v>4.9000000000000002E-2</v>
      </c>
      <c r="I8">
        <v>4.2999999999999997E-2</v>
      </c>
      <c r="J8">
        <v>3.7999999999999999E-2</v>
      </c>
      <c r="K8">
        <v>0.04</v>
      </c>
      <c r="L8">
        <v>3.9E-2</v>
      </c>
      <c r="M8" s="6">
        <v>4.1000000000000002E-2</v>
      </c>
    </row>
    <row r="9" spans="1:15" x14ac:dyDescent="0.35">
      <c r="B9" s="7">
        <v>0.08</v>
      </c>
      <c r="C9" s="8">
        <v>0.111</v>
      </c>
      <c r="D9" s="8">
        <v>9.9000000000000005E-2</v>
      </c>
      <c r="E9" s="8">
        <v>9.6000000000000002E-2</v>
      </c>
      <c r="F9" s="8">
        <v>9.9000000000000005E-2</v>
      </c>
      <c r="G9" s="8">
        <v>0.04</v>
      </c>
      <c r="H9" s="8">
        <v>4.2000000000000003E-2</v>
      </c>
      <c r="I9" s="8">
        <v>3.7999999999999999E-2</v>
      </c>
      <c r="J9" s="8">
        <v>0.04</v>
      </c>
      <c r="K9" s="8">
        <v>4.1000000000000002E-2</v>
      </c>
      <c r="L9" s="8">
        <v>4.1000000000000002E-2</v>
      </c>
      <c r="M9" s="9">
        <v>4.5999999999999999E-2</v>
      </c>
    </row>
    <row r="12" spans="1:15" x14ac:dyDescent="0.35">
      <c r="A12" s="1" t="s">
        <v>1</v>
      </c>
      <c r="B12" s="1" t="s">
        <v>2</v>
      </c>
      <c r="C12" s="1" t="s">
        <v>3</v>
      </c>
      <c r="D12" s="1" t="s">
        <v>4</v>
      </c>
      <c r="E12" s="1"/>
      <c r="F12" s="1" t="s">
        <v>5</v>
      </c>
      <c r="G12" s="1"/>
      <c r="J12" s="1" t="s">
        <v>6</v>
      </c>
    </row>
    <row r="13" spans="1:15" x14ac:dyDescent="0.35">
      <c r="A13" s="1">
        <v>0</v>
      </c>
      <c r="B13">
        <v>0.64300000000000002</v>
      </c>
      <c r="C13">
        <v>0.58799999999999997</v>
      </c>
      <c r="D13">
        <v>0.63200000000000001</v>
      </c>
      <c r="F13">
        <v>100</v>
      </c>
      <c r="G13">
        <v>100</v>
      </c>
      <c r="H13">
        <v>100</v>
      </c>
      <c r="J13">
        <f>(F13+G13+H13)/3</f>
        <v>100</v>
      </c>
    </row>
    <row r="14" spans="1:15" x14ac:dyDescent="0.35">
      <c r="A14" s="1">
        <v>0.01</v>
      </c>
      <c r="B14">
        <v>0.64600000000000002</v>
      </c>
      <c r="C14">
        <v>0.65200000000000002</v>
      </c>
      <c r="D14">
        <v>0.623</v>
      </c>
      <c r="F14">
        <f t="shared" ref="F14:F24" si="0">(B14/0.643)*100</f>
        <v>100.46656298600311</v>
      </c>
      <c r="G14">
        <f t="shared" ref="G14:G24" si="1">(C14/0.588)*100</f>
        <v>110.88435374149661</v>
      </c>
      <c r="H14">
        <f t="shared" ref="H14:H24" si="2">(D14/0.632)*100</f>
        <v>98.575949367088612</v>
      </c>
      <c r="J14">
        <f t="shared" ref="J14:J24" si="3">(F14+G14+H14)/3</f>
        <v>103.3089553648628</v>
      </c>
      <c r="O14" s="12"/>
    </row>
    <row r="15" spans="1:15" x14ac:dyDescent="0.35">
      <c r="A15" s="1">
        <v>0.05</v>
      </c>
      <c r="B15">
        <v>0.58099999999999996</v>
      </c>
      <c r="C15">
        <v>0.59199999999999997</v>
      </c>
      <c r="D15">
        <v>0.57299999999999995</v>
      </c>
      <c r="F15">
        <f t="shared" si="0"/>
        <v>90.357698289269038</v>
      </c>
      <c r="G15">
        <f t="shared" si="1"/>
        <v>100.68027210884354</v>
      </c>
      <c r="H15">
        <f t="shared" si="2"/>
        <v>90.664556962025316</v>
      </c>
      <c r="J15">
        <f t="shared" si="3"/>
        <v>93.900842453379298</v>
      </c>
    </row>
    <row r="16" spans="1:15" x14ac:dyDescent="0.35">
      <c r="A16" s="1">
        <v>0.1</v>
      </c>
      <c r="B16">
        <v>0.625</v>
      </c>
      <c r="C16">
        <v>0.55400000000000005</v>
      </c>
      <c r="D16">
        <v>0.56599999999999995</v>
      </c>
      <c r="F16">
        <f t="shared" si="0"/>
        <v>97.20062208398133</v>
      </c>
      <c r="G16">
        <f t="shared" si="1"/>
        <v>94.217687074829954</v>
      </c>
      <c r="H16">
        <f t="shared" si="2"/>
        <v>89.556962025316437</v>
      </c>
      <c r="J16">
        <f t="shared" si="3"/>
        <v>93.658423728042564</v>
      </c>
    </row>
    <row r="17" spans="1:10" x14ac:dyDescent="0.35">
      <c r="A17" s="1">
        <v>0.2</v>
      </c>
      <c r="B17">
        <v>0.54900000000000004</v>
      </c>
      <c r="C17">
        <v>0.55700000000000005</v>
      </c>
      <c r="D17">
        <v>0.52900000000000003</v>
      </c>
      <c r="F17">
        <f t="shared" si="0"/>
        <v>85.381026438569208</v>
      </c>
      <c r="G17">
        <f t="shared" si="1"/>
        <v>94.72789115646259</v>
      </c>
      <c r="H17">
        <f t="shared" si="2"/>
        <v>83.702531645569621</v>
      </c>
      <c r="J17">
        <f t="shared" si="3"/>
        <v>87.937149746867135</v>
      </c>
    </row>
    <row r="18" spans="1:10" x14ac:dyDescent="0.35">
      <c r="A18" s="1">
        <v>0.3</v>
      </c>
      <c r="B18">
        <v>0.52800000000000002</v>
      </c>
      <c r="C18">
        <v>0.52300000000000002</v>
      </c>
      <c r="D18">
        <v>0.54300000000000004</v>
      </c>
      <c r="F18">
        <f t="shared" si="0"/>
        <v>82.11508553654744</v>
      </c>
      <c r="G18">
        <f t="shared" si="1"/>
        <v>88.945578231292515</v>
      </c>
      <c r="H18">
        <f t="shared" si="2"/>
        <v>85.917721518987349</v>
      </c>
      <c r="J18">
        <f t="shared" si="3"/>
        <v>85.659461762275782</v>
      </c>
    </row>
    <row r="19" spans="1:10" x14ac:dyDescent="0.35">
      <c r="A19" s="1">
        <v>0.5</v>
      </c>
      <c r="B19">
        <v>0.38100000000000001</v>
      </c>
      <c r="C19">
        <v>0.38100000000000001</v>
      </c>
      <c r="D19">
        <v>0.34599999999999997</v>
      </c>
      <c r="F19">
        <f t="shared" si="0"/>
        <v>59.253499222395021</v>
      </c>
      <c r="G19">
        <f t="shared" si="1"/>
        <v>64.795918367346943</v>
      </c>
      <c r="H19">
        <f t="shared" si="2"/>
        <v>54.746835443037966</v>
      </c>
      <c r="J19">
        <f t="shared" si="3"/>
        <v>59.598751010926641</v>
      </c>
    </row>
    <row r="20" spans="1:10" x14ac:dyDescent="0.35">
      <c r="A20" s="1">
        <v>0.75</v>
      </c>
      <c r="B20">
        <v>0.17699999999999999</v>
      </c>
      <c r="C20">
        <v>0.185</v>
      </c>
      <c r="D20">
        <v>0.23200000000000001</v>
      </c>
      <c r="F20">
        <f t="shared" si="0"/>
        <v>27.527216174183511</v>
      </c>
      <c r="G20">
        <f t="shared" si="1"/>
        <v>31.462585034013607</v>
      </c>
      <c r="H20">
        <f t="shared" si="2"/>
        <v>36.708860759493675</v>
      </c>
      <c r="J20">
        <f t="shared" si="3"/>
        <v>31.899553989230267</v>
      </c>
    </row>
    <row r="21" spans="1:10" x14ac:dyDescent="0.35">
      <c r="A21" s="1">
        <v>1</v>
      </c>
      <c r="B21">
        <v>0.105</v>
      </c>
      <c r="C21">
        <v>9.7000000000000003E-2</v>
      </c>
      <c r="D21">
        <v>8.8999999999999996E-2</v>
      </c>
      <c r="F21">
        <f t="shared" si="0"/>
        <v>16.329704510108865</v>
      </c>
      <c r="G21">
        <f t="shared" si="1"/>
        <v>16.496598639455783</v>
      </c>
      <c r="H21">
        <f t="shared" si="2"/>
        <v>14.082278481012658</v>
      </c>
      <c r="J21">
        <f t="shared" si="3"/>
        <v>15.636193876859103</v>
      </c>
    </row>
    <row r="22" spans="1:10" x14ac:dyDescent="0.35">
      <c r="A22" s="1">
        <v>5</v>
      </c>
      <c r="B22">
        <v>5.8999999999999997E-2</v>
      </c>
      <c r="C22">
        <v>6.3E-2</v>
      </c>
      <c r="D22">
        <v>5.6000000000000001E-2</v>
      </c>
      <c r="F22">
        <f t="shared" si="0"/>
        <v>9.1757387247278377</v>
      </c>
      <c r="G22">
        <f t="shared" si="1"/>
        <v>10.714285714285715</v>
      </c>
      <c r="H22">
        <f t="shared" si="2"/>
        <v>8.8607594936708853</v>
      </c>
      <c r="J22">
        <f t="shared" si="3"/>
        <v>9.5835946442281443</v>
      </c>
    </row>
    <row r="23" spans="1:10" x14ac:dyDescent="0.35">
      <c r="A23" s="1">
        <v>10</v>
      </c>
      <c r="B23">
        <v>5.8000000000000003E-2</v>
      </c>
      <c r="C23">
        <v>5.3999999999999999E-2</v>
      </c>
      <c r="D23">
        <v>5.3999999999999999E-2</v>
      </c>
      <c r="F23">
        <f t="shared" si="0"/>
        <v>9.0202177293934671</v>
      </c>
      <c r="G23">
        <f t="shared" si="1"/>
        <v>9.183673469387756</v>
      </c>
      <c r="H23">
        <f t="shared" si="2"/>
        <v>8.5443037974683538</v>
      </c>
      <c r="J23">
        <f t="shared" si="3"/>
        <v>8.9160649987498584</v>
      </c>
    </row>
    <row r="24" spans="1:10" x14ac:dyDescent="0.35">
      <c r="A24" s="1">
        <v>50</v>
      </c>
      <c r="B24">
        <v>5.6000000000000001E-2</v>
      </c>
      <c r="C24">
        <v>5.8999999999999997E-2</v>
      </c>
      <c r="D24">
        <v>0.06</v>
      </c>
      <c r="F24">
        <f t="shared" si="0"/>
        <v>8.7091757387247277</v>
      </c>
      <c r="G24">
        <f t="shared" si="1"/>
        <v>10.034013605442176</v>
      </c>
      <c r="H24">
        <f t="shared" si="2"/>
        <v>9.4936708860759484</v>
      </c>
      <c r="J24">
        <f t="shared" si="3"/>
        <v>9.4122867434142847</v>
      </c>
    </row>
    <row r="27" spans="1:10" x14ac:dyDescent="0.35">
      <c r="A27" s="1" t="s">
        <v>7</v>
      </c>
      <c r="B27" s="10" t="s">
        <v>8</v>
      </c>
      <c r="C27" s="13"/>
      <c r="D27" s="13"/>
      <c r="F27" s="10" t="s">
        <v>9</v>
      </c>
      <c r="G27" s="13"/>
      <c r="H27" s="13"/>
      <c r="J27" s="1" t="s">
        <v>6</v>
      </c>
    </row>
    <row r="29" spans="1:10" x14ac:dyDescent="0.35">
      <c r="A29" s="1">
        <v>0</v>
      </c>
      <c r="B29">
        <v>0.64300000000000002</v>
      </c>
      <c r="C29">
        <v>0.58799999999999997</v>
      </c>
      <c r="D29">
        <v>0.63200000000000001</v>
      </c>
      <c r="F29">
        <f>(B29/0.00001576)</f>
        <v>40799.492385786798</v>
      </c>
      <c r="G29">
        <f t="shared" ref="G29:H40" si="4">(C29/0.00001576)</f>
        <v>37309.644670050759</v>
      </c>
      <c r="H29">
        <f t="shared" si="4"/>
        <v>40101.522842639592</v>
      </c>
      <c r="J29">
        <f>AVERAGE(F29:H29)</f>
        <v>39403.553299492378</v>
      </c>
    </row>
    <row r="30" spans="1:10" x14ac:dyDescent="0.35">
      <c r="A30" s="1">
        <v>0.01</v>
      </c>
      <c r="B30">
        <v>0.64600000000000002</v>
      </c>
      <c r="C30">
        <v>0.65200000000000002</v>
      </c>
      <c r="D30">
        <v>0.623</v>
      </c>
      <c r="F30">
        <f t="shared" ref="F30:F40" si="5">(B30/0.00001576)</f>
        <v>40989.847715736039</v>
      </c>
      <c r="G30">
        <f t="shared" si="4"/>
        <v>41370.558375634515</v>
      </c>
      <c r="H30">
        <f t="shared" si="4"/>
        <v>39530.456852791875</v>
      </c>
      <c r="J30">
        <f t="shared" ref="J30:J40" si="6">AVERAGE(F30:H30)</f>
        <v>40630.287648054145</v>
      </c>
    </row>
    <row r="31" spans="1:10" x14ac:dyDescent="0.35">
      <c r="A31" s="1">
        <v>0.05</v>
      </c>
      <c r="B31">
        <v>0.58099999999999996</v>
      </c>
      <c r="C31">
        <v>0.59199999999999997</v>
      </c>
      <c r="D31">
        <v>0.57299999999999995</v>
      </c>
      <c r="F31">
        <f t="shared" si="5"/>
        <v>36865.482233502531</v>
      </c>
      <c r="G31">
        <f t="shared" si="4"/>
        <v>37563.451776649737</v>
      </c>
      <c r="H31">
        <f t="shared" si="4"/>
        <v>36357.868020304559</v>
      </c>
      <c r="J31">
        <f t="shared" si="6"/>
        <v>36928.934010152276</v>
      </c>
    </row>
    <row r="32" spans="1:10" x14ac:dyDescent="0.35">
      <c r="A32" s="1">
        <v>0.1</v>
      </c>
      <c r="B32">
        <v>0.625</v>
      </c>
      <c r="C32">
        <v>0.55400000000000005</v>
      </c>
      <c r="D32">
        <v>0.56599999999999995</v>
      </c>
      <c r="F32">
        <f t="shared" si="5"/>
        <v>39657.360406091364</v>
      </c>
      <c r="G32">
        <f t="shared" si="4"/>
        <v>35152.284263959387</v>
      </c>
      <c r="H32">
        <f t="shared" si="4"/>
        <v>35913.705583756338</v>
      </c>
      <c r="J32">
        <f t="shared" si="6"/>
        <v>36907.783417935694</v>
      </c>
    </row>
    <row r="33" spans="1:10" x14ac:dyDescent="0.35">
      <c r="A33" s="1">
        <v>0.2</v>
      </c>
      <c r="B33">
        <v>0.54900000000000004</v>
      </c>
      <c r="C33">
        <v>0.55700000000000005</v>
      </c>
      <c r="D33">
        <v>0.52900000000000003</v>
      </c>
      <c r="F33">
        <f t="shared" si="5"/>
        <v>34835.025380710656</v>
      </c>
      <c r="G33">
        <f t="shared" si="4"/>
        <v>35342.639593908629</v>
      </c>
      <c r="H33">
        <f t="shared" si="4"/>
        <v>33565.989847715733</v>
      </c>
      <c r="J33">
        <f t="shared" si="6"/>
        <v>34581.218274111678</v>
      </c>
    </row>
    <row r="34" spans="1:10" x14ac:dyDescent="0.35">
      <c r="A34" s="1">
        <v>0.3</v>
      </c>
      <c r="B34">
        <v>0.52800000000000002</v>
      </c>
      <c r="C34">
        <v>0.52300000000000002</v>
      </c>
      <c r="D34">
        <v>0.54300000000000004</v>
      </c>
      <c r="F34">
        <f t="shared" si="5"/>
        <v>33502.538071065988</v>
      </c>
      <c r="G34">
        <f t="shared" si="4"/>
        <v>33185.279187817257</v>
      </c>
      <c r="H34">
        <f t="shared" si="4"/>
        <v>34454.314720812181</v>
      </c>
      <c r="J34">
        <f t="shared" si="6"/>
        <v>33714.043993231804</v>
      </c>
    </row>
    <row r="35" spans="1:10" x14ac:dyDescent="0.35">
      <c r="A35" s="1">
        <v>0.5</v>
      </c>
      <c r="B35">
        <v>0.38100000000000001</v>
      </c>
      <c r="C35">
        <v>0.38100000000000001</v>
      </c>
      <c r="D35">
        <v>0.34599999999999997</v>
      </c>
      <c r="F35">
        <f t="shared" si="5"/>
        <v>24175.126903553297</v>
      </c>
      <c r="G35">
        <f t="shared" si="4"/>
        <v>24175.126903553297</v>
      </c>
      <c r="H35">
        <f t="shared" si="4"/>
        <v>21954.314720812177</v>
      </c>
      <c r="J35">
        <f t="shared" si="6"/>
        <v>23434.856175972924</v>
      </c>
    </row>
    <row r="36" spans="1:10" x14ac:dyDescent="0.35">
      <c r="A36" s="1">
        <v>0.75</v>
      </c>
      <c r="B36">
        <v>0.17699999999999999</v>
      </c>
      <c r="C36">
        <v>0.185</v>
      </c>
      <c r="D36">
        <v>0.23200000000000001</v>
      </c>
      <c r="F36">
        <f t="shared" si="5"/>
        <v>11230.964467005075</v>
      </c>
      <c r="G36">
        <f t="shared" si="4"/>
        <v>11738.578680203045</v>
      </c>
      <c r="H36">
        <f t="shared" si="4"/>
        <v>14720.812182741116</v>
      </c>
      <c r="J36">
        <f t="shared" si="6"/>
        <v>12563.451776649745</v>
      </c>
    </row>
    <row r="37" spans="1:10" x14ac:dyDescent="0.35">
      <c r="A37" s="1">
        <v>1</v>
      </c>
      <c r="B37">
        <v>0.105</v>
      </c>
      <c r="C37">
        <v>9.7000000000000003E-2</v>
      </c>
      <c r="D37">
        <v>8.8999999999999996E-2</v>
      </c>
      <c r="F37">
        <f t="shared" si="5"/>
        <v>6662.4365482233497</v>
      </c>
      <c r="G37">
        <f t="shared" si="4"/>
        <v>6154.8223350253802</v>
      </c>
      <c r="H37">
        <f t="shared" si="4"/>
        <v>5647.2081218274107</v>
      </c>
      <c r="J37">
        <f t="shared" si="6"/>
        <v>6154.8223350253802</v>
      </c>
    </row>
    <row r="38" spans="1:10" x14ac:dyDescent="0.35">
      <c r="A38" s="1">
        <v>5</v>
      </c>
      <c r="B38">
        <v>5.8999999999999997E-2</v>
      </c>
      <c r="C38">
        <v>6.3E-2</v>
      </c>
      <c r="D38">
        <v>5.6000000000000001E-2</v>
      </c>
      <c r="F38">
        <f t="shared" si="5"/>
        <v>3743.6548223350246</v>
      </c>
      <c r="G38">
        <f t="shared" si="4"/>
        <v>3997.4619289340098</v>
      </c>
      <c r="H38">
        <f t="shared" si="4"/>
        <v>3553.2994923857864</v>
      </c>
      <c r="J38">
        <f t="shared" si="6"/>
        <v>3764.8054145516071</v>
      </c>
    </row>
    <row r="39" spans="1:10" x14ac:dyDescent="0.35">
      <c r="A39" s="1">
        <v>10</v>
      </c>
      <c r="B39">
        <v>5.8000000000000003E-2</v>
      </c>
      <c r="C39">
        <v>5.3999999999999999E-2</v>
      </c>
      <c r="D39">
        <v>5.3999999999999999E-2</v>
      </c>
      <c r="F39">
        <f t="shared" si="5"/>
        <v>3680.203045685279</v>
      </c>
      <c r="G39">
        <f t="shared" si="4"/>
        <v>3426.3959390862942</v>
      </c>
      <c r="H39">
        <f t="shared" si="4"/>
        <v>3426.3959390862942</v>
      </c>
      <c r="J39">
        <f t="shared" si="6"/>
        <v>3510.9983079526228</v>
      </c>
    </row>
    <row r="40" spans="1:10" x14ac:dyDescent="0.35">
      <c r="A40" s="1">
        <v>50</v>
      </c>
      <c r="B40">
        <v>5.6000000000000001E-2</v>
      </c>
      <c r="C40">
        <v>5.8999999999999997E-2</v>
      </c>
      <c r="D40">
        <v>0.06</v>
      </c>
      <c r="F40">
        <f t="shared" si="5"/>
        <v>3553.2994923857864</v>
      </c>
      <c r="G40">
        <f t="shared" si="4"/>
        <v>3743.6548223350246</v>
      </c>
      <c r="H40">
        <f t="shared" si="4"/>
        <v>3807.1065989847712</v>
      </c>
      <c r="J40">
        <f t="shared" si="6"/>
        <v>3701.353637901861</v>
      </c>
    </row>
  </sheetData>
  <mergeCells count="2">
    <mergeCell ref="B27:D27"/>
    <mergeCell ref="F27:H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0E9A8-EA8E-447D-9D76-DF3C291ED3B1}">
  <dimension ref="A1:M39"/>
  <sheetViews>
    <sheetView topLeftCell="A31" workbookViewId="0">
      <selection activeCell="F24" sqref="F24"/>
    </sheetView>
  </sheetViews>
  <sheetFormatPr defaultRowHeight="14.5" x14ac:dyDescent="0.35"/>
  <cols>
    <col min="1" max="1" width="20.26953125" bestFit="1" customWidth="1"/>
    <col min="2" max="4" width="18.26953125" bestFit="1" customWidth="1"/>
  </cols>
  <sheetData>
    <row r="1" spans="1:13" x14ac:dyDescent="0.35">
      <c r="B1" s="1" t="s">
        <v>0</v>
      </c>
    </row>
    <row r="2" spans="1:13" x14ac:dyDescent="0.35">
      <c r="B2" s="2">
        <v>5.8000000000000003E-2</v>
      </c>
      <c r="C2" s="3">
        <v>5.3999999999999999E-2</v>
      </c>
      <c r="D2" s="3">
        <v>5.3999999999999999E-2</v>
      </c>
      <c r="E2" s="3">
        <v>0.06</v>
      </c>
      <c r="F2" s="3">
        <v>5.0999999999999997E-2</v>
      </c>
      <c r="G2" s="3">
        <v>0.06</v>
      </c>
      <c r="H2" s="3">
        <v>5.1999999999999998E-2</v>
      </c>
      <c r="I2" s="3">
        <v>5.7000000000000002E-2</v>
      </c>
      <c r="J2" s="3">
        <v>6.0999999999999999E-2</v>
      </c>
      <c r="K2" s="3">
        <v>5.8999999999999997E-2</v>
      </c>
      <c r="L2" s="3">
        <v>7.0999999999999994E-2</v>
      </c>
      <c r="M2" s="4">
        <v>5.8999999999999997E-2</v>
      </c>
    </row>
    <row r="3" spans="1:13" x14ac:dyDescent="0.35">
      <c r="B3" s="5">
        <v>0.06</v>
      </c>
      <c r="C3" s="1">
        <v>0.26300000000000001</v>
      </c>
      <c r="D3" s="1">
        <v>0.26600000000000001</v>
      </c>
      <c r="E3" s="1">
        <v>0.249</v>
      </c>
      <c r="F3" s="1">
        <v>0.26300000000000001</v>
      </c>
      <c r="G3" s="1">
        <v>0.23499999999999999</v>
      </c>
      <c r="H3" s="1">
        <v>0.22900000000000001</v>
      </c>
      <c r="I3" s="1">
        <v>0.185</v>
      </c>
      <c r="J3" s="1">
        <v>0.11899999999999999</v>
      </c>
      <c r="K3" s="1">
        <v>0.09</v>
      </c>
      <c r="L3" s="1">
        <v>0.05</v>
      </c>
      <c r="M3" s="6">
        <v>6.7000000000000004E-2</v>
      </c>
    </row>
    <row r="4" spans="1:13" x14ac:dyDescent="0.35">
      <c r="B4" s="5">
        <v>5.6000000000000001E-2</v>
      </c>
      <c r="C4" s="1">
        <v>0.25</v>
      </c>
      <c r="D4" s="1">
        <v>0.27400000000000002</v>
      </c>
      <c r="E4" s="1">
        <v>0.253</v>
      </c>
      <c r="F4" s="1">
        <v>0.252</v>
      </c>
      <c r="G4" s="1">
        <v>0.23100000000000001</v>
      </c>
      <c r="H4" s="1">
        <v>0.214</v>
      </c>
      <c r="I4" s="1">
        <v>0.185</v>
      </c>
      <c r="J4" s="1">
        <v>0.153</v>
      </c>
      <c r="K4" s="1">
        <v>9.8000000000000004E-2</v>
      </c>
      <c r="L4" s="1">
        <v>5.6000000000000001E-2</v>
      </c>
      <c r="M4" s="6">
        <v>6.4000000000000001E-2</v>
      </c>
    </row>
    <row r="5" spans="1:13" x14ac:dyDescent="0.35">
      <c r="B5" s="5">
        <v>6.2E-2</v>
      </c>
      <c r="C5" s="1">
        <v>0.251</v>
      </c>
      <c r="D5" s="1">
        <v>0.29299999999999998</v>
      </c>
      <c r="E5" s="1">
        <v>0.26600000000000001</v>
      </c>
      <c r="F5" s="1">
        <v>0.26</v>
      </c>
      <c r="G5" s="1">
        <v>0.24</v>
      </c>
      <c r="H5" s="1">
        <v>0.21199999999999999</v>
      </c>
      <c r="I5" s="1">
        <v>0.188</v>
      </c>
      <c r="J5" s="1">
        <v>0.125</v>
      </c>
      <c r="K5" s="1">
        <v>9.7000000000000003E-2</v>
      </c>
      <c r="L5" s="1">
        <v>0.05</v>
      </c>
      <c r="M5" s="6">
        <v>6.3E-2</v>
      </c>
    </row>
    <row r="6" spans="1:13" x14ac:dyDescent="0.35">
      <c r="B6" s="5">
        <v>5.6000000000000001E-2</v>
      </c>
      <c r="C6" s="1">
        <v>5.3999999999999999E-2</v>
      </c>
      <c r="D6" s="1">
        <v>5.6000000000000001E-2</v>
      </c>
      <c r="E6">
        <v>0.33300000000000002</v>
      </c>
      <c r="F6">
        <v>8.8999999999999996E-2</v>
      </c>
      <c r="G6">
        <v>7.4999999999999997E-2</v>
      </c>
      <c r="H6">
        <v>6.9000000000000006E-2</v>
      </c>
      <c r="I6">
        <v>7.1999999999999995E-2</v>
      </c>
      <c r="J6">
        <v>7.6999999999999999E-2</v>
      </c>
      <c r="K6">
        <v>7.8E-2</v>
      </c>
      <c r="L6">
        <v>7.5999999999999998E-2</v>
      </c>
      <c r="M6" s="6">
        <v>6.8000000000000005E-2</v>
      </c>
    </row>
    <row r="7" spans="1:13" x14ac:dyDescent="0.35">
      <c r="B7" s="5">
        <v>5.5E-2</v>
      </c>
      <c r="C7" s="1">
        <v>5.5E-2</v>
      </c>
      <c r="D7" s="1">
        <v>5.2999999999999999E-2</v>
      </c>
      <c r="E7">
        <v>0.32800000000000001</v>
      </c>
      <c r="F7">
        <v>7.1999999999999995E-2</v>
      </c>
      <c r="G7">
        <v>0.04</v>
      </c>
      <c r="H7">
        <v>3.9E-2</v>
      </c>
      <c r="I7">
        <v>3.9E-2</v>
      </c>
      <c r="J7">
        <v>3.9E-2</v>
      </c>
      <c r="K7">
        <v>0.05</v>
      </c>
      <c r="L7">
        <v>5.3999999999999999E-2</v>
      </c>
      <c r="M7" s="6">
        <v>3.9E-2</v>
      </c>
    </row>
    <row r="8" spans="1:13" x14ac:dyDescent="0.35">
      <c r="B8" s="5">
        <v>6.2E-2</v>
      </c>
      <c r="C8" s="1">
        <v>4.9000000000000002E-2</v>
      </c>
      <c r="D8" s="1">
        <v>5.3999999999999999E-2</v>
      </c>
      <c r="E8">
        <v>0.35099999999999998</v>
      </c>
      <c r="F8">
        <v>5.8000000000000003E-2</v>
      </c>
      <c r="G8">
        <v>3.7999999999999999E-2</v>
      </c>
      <c r="H8">
        <v>3.9E-2</v>
      </c>
      <c r="I8">
        <v>4.1000000000000002E-2</v>
      </c>
      <c r="J8">
        <v>3.9E-2</v>
      </c>
      <c r="K8">
        <v>3.7999999999999999E-2</v>
      </c>
      <c r="L8">
        <v>3.9E-2</v>
      </c>
      <c r="M8" s="6">
        <v>0.04</v>
      </c>
    </row>
    <row r="9" spans="1:13" x14ac:dyDescent="0.35">
      <c r="B9" s="7">
        <v>5.1999999999999998E-2</v>
      </c>
      <c r="C9" s="8">
        <v>6.2E-2</v>
      </c>
      <c r="D9" s="8">
        <v>5.7000000000000002E-2</v>
      </c>
      <c r="E9" s="8">
        <v>6.6000000000000003E-2</v>
      </c>
      <c r="F9" s="8">
        <v>5.6000000000000001E-2</v>
      </c>
      <c r="G9" s="8">
        <v>3.9E-2</v>
      </c>
      <c r="H9" s="8">
        <v>0.04</v>
      </c>
      <c r="I9" s="8">
        <v>0.04</v>
      </c>
      <c r="J9" s="8">
        <v>3.7999999999999999E-2</v>
      </c>
      <c r="K9" s="8">
        <v>3.7999999999999999E-2</v>
      </c>
      <c r="L9" s="8">
        <v>4.2999999999999997E-2</v>
      </c>
      <c r="M9" s="9">
        <v>4.1000000000000002E-2</v>
      </c>
    </row>
    <row r="11" spans="1:13" x14ac:dyDescent="0.35">
      <c r="A11" s="1" t="s">
        <v>1</v>
      </c>
      <c r="B11" s="1" t="s">
        <v>2</v>
      </c>
      <c r="C11" s="1" t="s">
        <v>3</v>
      </c>
      <c r="D11" s="1" t="s">
        <v>4</v>
      </c>
      <c r="E11" s="1"/>
      <c r="F11" s="1" t="s">
        <v>5</v>
      </c>
      <c r="G11" s="1"/>
      <c r="J11" s="1" t="s">
        <v>6</v>
      </c>
    </row>
    <row r="12" spans="1:13" x14ac:dyDescent="0.35">
      <c r="A12" s="1">
        <v>0</v>
      </c>
      <c r="B12">
        <v>0.26300000000000001</v>
      </c>
      <c r="C12">
        <v>0.25</v>
      </c>
      <c r="D12">
        <v>0.251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0.26600000000000001</v>
      </c>
      <c r="C13">
        <v>0.27400000000000002</v>
      </c>
      <c r="D13">
        <v>0.29299999999999998</v>
      </c>
      <c r="F13">
        <f>(B13/0.263)*100</f>
        <v>101.14068441064639</v>
      </c>
      <c r="G13">
        <f>(C13/0.25)*100</f>
        <v>109.60000000000001</v>
      </c>
      <c r="H13">
        <f>(D13/0.251)*100</f>
        <v>116.73306772908364</v>
      </c>
      <c r="J13">
        <f t="shared" ref="J13:J23" si="0">(F13+G13+H13)/3</f>
        <v>109.15791737991002</v>
      </c>
    </row>
    <row r="14" spans="1:13" x14ac:dyDescent="0.35">
      <c r="A14" s="1">
        <v>0.05</v>
      </c>
      <c r="B14">
        <v>0.249</v>
      </c>
      <c r="C14">
        <v>0.253</v>
      </c>
      <c r="D14">
        <v>0.26600000000000001</v>
      </c>
      <c r="F14">
        <f t="shared" ref="F14:F23" si="1">(B14/0.263)*100</f>
        <v>94.676806083650192</v>
      </c>
      <c r="G14">
        <f t="shared" ref="G14:G23" si="2">(C14/0.25)*100</f>
        <v>101.2</v>
      </c>
      <c r="H14">
        <f t="shared" ref="H14:H23" si="3">(D14/0.251)*100</f>
        <v>105.97609561752988</v>
      </c>
      <c r="J14">
        <f t="shared" si="0"/>
        <v>100.61763390039336</v>
      </c>
    </row>
    <row r="15" spans="1:13" x14ac:dyDescent="0.35">
      <c r="A15" s="1">
        <v>0.1</v>
      </c>
      <c r="B15">
        <v>0.26300000000000001</v>
      </c>
      <c r="C15">
        <v>0.252</v>
      </c>
      <c r="D15">
        <v>0.26</v>
      </c>
      <c r="F15">
        <f t="shared" si="1"/>
        <v>100</v>
      </c>
      <c r="G15">
        <f t="shared" si="2"/>
        <v>100.8</v>
      </c>
      <c r="H15">
        <f t="shared" si="3"/>
        <v>103.58565737051792</v>
      </c>
      <c r="J15">
        <f t="shared" si="0"/>
        <v>101.46188579017264</v>
      </c>
    </row>
    <row r="16" spans="1:13" x14ac:dyDescent="0.35">
      <c r="A16" s="1">
        <v>0.2</v>
      </c>
      <c r="B16">
        <v>0.23499999999999999</v>
      </c>
      <c r="C16">
        <v>0.23100000000000001</v>
      </c>
      <c r="D16">
        <v>0.24</v>
      </c>
      <c r="F16">
        <f t="shared" si="1"/>
        <v>89.353612167300369</v>
      </c>
      <c r="G16">
        <f t="shared" si="2"/>
        <v>92.4</v>
      </c>
      <c r="H16">
        <f t="shared" si="3"/>
        <v>95.617529880478074</v>
      </c>
      <c r="J16">
        <f t="shared" si="0"/>
        <v>92.457047349259483</v>
      </c>
    </row>
    <row r="17" spans="1:10" x14ac:dyDescent="0.35">
      <c r="A17" s="1">
        <v>0.3</v>
      </c>
      <c r="B17">
        <v>0.22900000000000001</v>
      </c>
      <c r="C17">
        <v>0.214</v>
      </c>
      <c r="D17">
        <v>0.21199999999999999</v>
      </c>
      <c r="F17">
        <f t="shared" si="1"/>
        <v>87.07224334600761</v>
      </c>
      <c r="G17">
        <f t="shared" si="2"/>
        <v>85.6</v>
      </c>
      <c r="H17">
        <f t="shared" si="3"/>
        <v>84.462151394422307</v>
      </c>
      <c r="J17">
        <f t="shared" si="0"/>
        <v>85.711464913476632</v>
      </c>
    </row>
    <row r="18" spans="1:10" x14ac:dyDescent="0.35">
      <c r="A18" s="1">
        <v>0.5</v>
      </c>
      <c r="B18">
        <v>0.185</v>
      </c>
      <c r="C18">
        <v>0.185</v>
      </c>
      <c r="D18">
        <v>0.188</v>
      </c>
      <c r="F18">
        <f t="shared" si="1"/>
        <v>70.342205323193909</v>
      </c>
      <c r="G18">
        <f t="shared" si="2"/>
        <v>74</v>
      </c>
      <c r="H18">
        <f t="shared" si="3"/>
        <v>74.900398406374507</v>
      </c>
      <c r="J18">
        <f t="shared" si="0"/>
        <v>73.080867909856138</v>
      </c>
    </row>
    <row r="19" spans="1:10" x14ac:dyDescent="0.35">
      <c r="A19" s="1">
        <v>0.75</v>
      </c>
      <c r="B19">
        <v>0.11899999999999999</v>
      </c>
      <c r="C19">
        <v>0.153</v>
      </c>
      <c r="D19">
        <v>0.125</v>
      </c>
      <c r="F19">
        <f t="shared" si="1"/>
        <v>45.247148288973385</v>
      </c>
      <c r="G19">
        <f t="shared" si="2"/>
        <v>61.199999999999996</v>
      </c>
      <c r="H19">
        <f t="shared" si="3"/>
        <v>49.800796812749006</v>
      </c>
      <c r="J19">
        <f t="shared" si="0"/>
        <v>52.0826483672408</v>
      </c>
    </row>
    <row r="20" spans="1:10" x14ac:dyDescent="0.35">
      <c r="A20" s="1">
        <v>1</v>
      </c>
      <c r="B20">
        <v>0.09</v>
      </c>
      <c r="C20">
        <v>9.8000000000000004E-2</v>
      </c>
      <c r="D20">
        <v>9.7000000000000003E-2</v>
      </c>
      <c r="F20">
        <f t="shared" si="1"/>
        <v>34.22053231939163</v>
      </c>
      <c r="G20">
        <f t="shared" si="2"/>
        <v>39.200000000000003</v>
      </c>
      <c r="H20">
        <f t="shared" si="3"/>
        <v>38.645418326693225</v>
      </c>
      <c r="J20">
        <f t="shared" si="0"/>
        <v>37.355316882028291</v>
      </c>
    </row>
    <row r="21" spans="1:10" x14ac:dyDescent="0.35">
      <c r="A21" s="1">
        <v>5</v>
      </c>
      <c r="B21">
        <v>0.05</v>
      </c>
      <c r="C21">
        <v>5.6000000000000001E-2</v>
      </c>
      <c r="D21">
        <v>0.05</v>
      </c>
      <c r="F21">
        <f t="shared" si="1"/>
        <v>19.011406844106464</v>
      </c>
      <c r="G21">
        <f t="shared" si="2"/>
        <v>22.400000000000002</v>
      </c>
      <c r="H21">
        <f t="shared" si="3"/>
        <v>19.920318725099602</v>
      </c>
      <c r="J21">
        <f t="shared" si="0"/>
        <v>20.443908523068689</v>
      </c>
    </row>
    <row r="22" spans="1:10" x14ac:dyDescent="0.35">
      <c r="A22" s="1">
        <v>10</v>
      </c>
      <c r="B22">
        <v>5.3999999999999999E-2</v>
      </c>
      <c r="C22">
        <v>5.5E-2</v>
      </c>
      <c r="D22">
        <v>4.9000000000000002E-2</v>
      </c>
      <c r="F22">
        <f t="shared" si="1"/>
        <v>20.532319391634978</v>
      </c>
      <c r="G22">
        <f t="shared" si="2"/>
        <v>22</v>
      </c>
      <c r="H22">
        <f t="shared" si="3"/>
        <v>19.52191235059761</v>
      </c>
      <c r="J22">
        <f t="shared" si="0"/>
        <v>20.684743914077529</v>
      </c>
    </row>
    <row r="23" spans="1:10" x14ac:dyDescent="0.35">
      <c r="A23" s="1">
        <v>50</v>
      </c>
      <c r="B23">
        <v>5.6000000000000001E-2</v>
      </c>
      <c r="C23">
        <v>5.2999999999999999E-2</v>
      </c>
      <c r="D23">
        <v>5.3999999999999999E-2</v>
      </c>
      <c r="F23">
        <f t="shared" si="1"/>
        <v>21.292775665399237</v>
      </c>
      <c r="G23">
        <f t="shared" si="2"/>
        <v>21.2</v>
      </c>
      <c r="H23">
        <f t="shared" si="3"/>
        <v>21.513944223107568</v>
      </c>
      <c r="J23">
        <f t="shared" si="0"/>
        <v>21.335573296168935</v>
      </c>
    </row>
    <row r="26" spans="1:10" x14ac:dyDescent="0.35">
      <c r="A26" s="1" t="s">
        <v>7</v>
      </c>
      <c r="B26" s="10" t="s">
        <v>8</v>
      </c>
      <c r="C26" s="13"/>
      <c r="D26" s="13"/>
      <c r="E26" s="14"/>
      <c r="F26" s="10" t="s">
        <v>9</v>
      </c>
      <c r="G26" s="13"/>
      <c r="H26" s="13"/>
      <c r="I26" s="14"/>
      <c r="J26" s="11" t="s">
        <v>6</v>
      </c>
    </row>
    <row r="28" spans="1:10" x14ac:dyDescent="0.35">
      <c r="A28" s="1">
        <v>0</v>
      </c>
      <c r="B28">
        <v>0.26300000000000001</v>
      </c>
      <c r="C28">
        <v>0.25</v>
      </c>
      <c r="D28">
        <v>0.251</v>
      </c>
      <c r="F28">
        <f t="shared" ref="F28:H39" si="4">(B28/0.00001576)</f>
        <v>16687.817258883249</v>
      </c>
      <c r="G28">
        <f t="shared" si="4"/>
        <v>15862.944162436546</v>
      </c>
      <c r="H28">
        <f t="shared" si="4"/>
        <v>15926.395939086293</v>
      </c>
      <c r="J28">
        <f>(SUM(F28:H28)/3)</f>
        <v>16159.052453468697</v>
      </c>
    </row>
    <row r="29" spans="1:10" x14ac:dyDescent="0.35">
      <c r="A29" s="1">
        <v>0.01</v>
      </c>
      <c r="B29">
        <v>0.26600000000000001</v>
      </c>
      <c r="C29">
        <v>0.27400000000000002</v>
      </c>
      <c r="D29">
        <v>0.29299999999999998</v>
      </c>
      <c r="F29">
        <f t="shared" si="4"/>
        <v>16878.172588832487</v>
      </c>
      <c r="G29">
        <f t="shared" si="4"/>
        <v>17385.786802030456</v>
      </c>
      <c r="H29">
        <f t="shared" si="4"/>
        <v>18591.370558375631</v>
      </c>
      <c r="J29">
        <f t="shared" ref="J29:J39" si="5">(SUM(F29:H29)/3)</f>
        <v>17618.44331641286</v>
      </c>
    </row>
    <row r="30" spans="1:10" x14ac:dyDescent="0.35">
      <c r="A30" s="1">
        <v>0.05</v>
      </c>
      <c r="B30">
        <v>0.249</v>
      </c>
      <c r="C30">
        <v>0.253</v>
      </c>
      <c r="D30">
        <v>0.26600000000000001</v>
      </c>
      <c r="F30">
        <f t="shared" si="4"/>
        <v>15799.4923857868</v>
      </c>
      <c r="G30">
        <f t="shared" si="4"/>
        <v>16053.299492385786</v>
      </c>
      <c r="H30">
        <f t="shared" si="4"/>
        <v>16878.172588832487</v>
      </c>
      <c r="J30">
        <f t="shared" si="5"/>
        <v>16243.654822335026</v>
      </c>
    </row>
    <row r="31" spans="1:10" x14ac:dyDescent="0.35">
      <c r="A31" s="1">
        <v>0.1</v>
      </c>
      <c r="B31">
        <v>0.26300000000000001</v>
      </c>
      <c r="C31">
        <v>0.252</v>
      </c>
      <c r="D31">
        <v>0.26</v>
      </c>
      <c r="F31">
        <f t="shared" si="4"/>
        <v>16687.817258883249</v>
      </c>
      <c r="G31">
        <f t="shared" si="4"/>
        <v>15989.847715736039</v>
      </c>
      <c r="H31">
        <f t="shared" si="4"/>
        <v>16497.461928934008</v>
      </c>
      <c r="J31">
        <f t="shared" si="5"/>
        <v>16391.7089678511</v>
      </c>
    </row>
    <row r="32" spans="1:10" x14ac:dyDescent="0.35">
      <c r="A32" s="1">
        <v>0.2</v>
      </c>
      <c r="B32">
        <v>0.23499999999999999</v>
      </c>
      <c r="C32">
        <v>0.23100000000000001</v>
      </c>
      <c r="D32">
        <v>0.24</v>
      </c>
      <c r="F32">
        <f t="shared" si="4"/>
        <v>14911.167512690354</v>
      </c>
      <c r="G32">
        <f t="shared" si="4"/>
        <v>14657.360406091369</v>
      </c>
      <c r="H32">
        <f t="shared" si="4"/>
        <v>15228.426395939085</v>
      </c>
      <c r="J32">
        <f t="shared" si="5"/>
        <v>14932.318104906934</v>
      </c>
    </row>
    <row r="33" spans="1:10" x14ac:dyDescent="0.35">
      <c r="A33" s="1">
        <v>0.3</v>
      </c>
      <c r="B33">
        <v>0.22900000000000001</v>
      </c>
      <c r="C33">
        <v>0.214</v>
      </c>
      <c r="D33">
        <v>0.21199999999999999</v>
      </c>
      <c r="F33">
        <f t="shared" si="4"/>
        <v>14530.456852791878</v>
      </c>
      <c r="G33">
        <f t="shared" si="4"/>
        <v>13578.680203045684</v>
      </c>
      <c r="H33">
        <f t="shared" si="4"/>
        <v>13451.776649746191</v>
      </c>
      <c r="J33">
        <f t="shared" si="5"/>
        <v>13853.637901861252</v>
      </c>
    </row>
    <row r="34" spans="1:10" x14ac:dyDescent="0.35">
      <c r="A34" s="1">
        <v>0.5</v>
      </c>
      <c r="B34">
        <v>0.185</v>
      </c>
      <c r="C34">
        <v>0.185</v>
      </c>
      <c r="D34">
        <v>0.188</v>
      </c>
      <c r="F34">
        <f t="shared" si="4"/>
        <v>11738.578680203045</v>
      </c>
      <c r="G34">
        <f t="shared" si="4"/>
        <v>11738.578680203045</v>
      </c>
      <c r="H34">
        <f t="shared" si="4"/>
        <v>11928.934010152283</v>
      </c>
      <c r="J34">
        <f t="shared" si="5"/>
        <v>11802.030456852792</v>
      </c>
    </row>
    <row r="35" spans="1:10" x14ac:dyDescent="0.35">
      <c r="A35" s="1">
        <v>0.75</v>
      </c>
      <c r="B35">
        <v>0.11899999999999999</v>
      </c>
      <c r="C35">
        <v>0.153</v>
      </c>
      <c r="D35">
        <v>0.125</v>
      </c>
      <c r="F35">
        <f t="shared" si="4"/>
        <v>7550.7614213197958</v>
      </c>
      <c r="G35">
        <f t="shared" si="4"/>
        <v>9708.121827411167</v>
      </c>
      <c r="H35">
        <f t="shared" si="4"/>
        <v>7931.4720812182732</v>
      </c>
      <c r="J35">
        <f t="shared" si="5"/>
        <v>8396.7851099830787</v>
      </c>
    </row>
    <row r="36" spans="1:10" x14ac:dyDescent="0.35">
      <c r="A36" s="1">
        <v>1</v>
      </c>
      <c r="B36">
        <v>0.09</v>
      </c>
      <c r="C36">
        <v>9.8000000000000004E-2</v>
      </c>
      <c r="D36">
        <v>9.7000000000000003E-2</v>
      </c>
      <c r="F36">
        <f t="shared" si="4"/>
        <v>5710.6598984771563</v>
      </c>
      <c r="G36">
        <f t="shared" si="4"/>
        <v>6218.2741116751267</v>
      </c>
      <c r="H36">
        <f t="shared" si="4"/>
        <v>6154.8223350253802</v>
      </c>
      <c r="J36">
        <f t="shared" si="5"/>
        <v>6027.9187817258871</v>
      </c>
    </row>
    <row r="37" spans="1:10" x14ac:dyDescent="0.35">
      <c r="A37" s="1">
        <v>5</v>
      </c>
      <c r="B37">
        <v>0.05</v>
      </c>
      <c r="C37">
        <v>5.6000000000000001E-2</v>
      </c>
      <c r="D37">
        <v>0.05</v>
      </c>
      <c r="F37">
        <f t="shared" si="4"/>
        <v>3172.5888324873094</v>
      </c>
      <c r="G37">
        <f t="shared" si="4"/>
        <v>3553.2994923857864</v>
      </c>
      <c r="H37">
        <f t="shared" si="4"/>
        <v>3172.5888324873094</v>
      </c>
      <c r="J37">
        <f t="shared" si="5"/>
        <v>3299.4923857868016</v>
      </c>
    </row>
    <row r="38" spans="1:10" x14ac:dyDescent="0.35">
      <c r="A38" s="1">
        <v>10</v>
      </c>
      <c r="B38">
        <v>5.3999999999999999E-2</v>
      </c>
      <c r="C38">
        <v>5.5E-2</v>
      </c>
      <c r="D38">
        <v>4.9000000000000002E-2</v>
      </c>
      <c r="F38">
        <f t="shared" si="4"/>
        <v>3426.3959390862942</v>
      </c>
      <c r="G38">
        <f t="shared" si="4"/>
        <v>3489.8477157360403</v>
      </c>
      <c r="H38">
        <f t="shared" si="4"/>
        <v>3109.1370558375634</v>
      </c>
      <c r="J38">
        <f t="shared" si="5"/>
        <v>3341.7935702199661</v>
      </c>
    </row>
    <row r="39" spans="1:10" x14ac:dyDescent="0.35">
      <c r="A39" s="1">
        <v>50</v>
      </c>
      <c r="B39">
        <v>5.6000000000000001E-2</v>
      </c>
      <c r="C39">
        <v>5.2999999999999999E-2</v>
      </c>
      <c r="D39">
        <v>5.3999999999999999E-2</v>
      </c>
      <c r="F39">
        <f t="shared" si="4"/>
        <v>3553.2994923857864</v>
      </c>
      <c r="G39">
        <f t="shared" si="4"/>
        <v>3362.9441624365477</v>
      </c>
      <c r="H39">
        <f t="shared" si="4"/>
        <v>3426.3959390862942</v>
      </c>
      <c r="J39">
        <f t="shared" si="5"/>
        <v>3447.5465313028762</v>
      </c>
    </row>
  </sheetData>
  <mergeCells count="2">
    <mergeCell ref="B26:D26"/>
    <mergeCell ref="F26:H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43A76-6BF0-49E2-92B7-280190021919}">
  <dimension ref="A1:M39"/>
  <sheetViews>
    <sheetView workbookViewId="0">
      <selection activeCell="A11" sqref="A11:J11"/>
    </sheetView>
  </sheetViews>
  <sheetFormatPr defaultRowHeight="14.5" x14ac:dyDescent="0.35"/>
  <cols>
    <col min="1" max="1" width="20.26953125" bestFit="1" customWidth="1"/>
    <col min="2" max="2" width="27.54296875" bestFit="1" customWidth="1"/>
    <col min="3" max="4" width="18.26953125" bestFit="1" customWidth="1"/>
  </cols>
  <sheetData>
    <row r="1" spans="1:13" x14ac:dyDescent="0.35">
      <c r="B1" s="1" t="s">
        <v>11</v>
      </c>
    </row>
    <row r="2" spans="1:13" x14ac:dyDescent="0.35">
      <c r="B2" s="2">
        <v>0.06</v>
      </c>
      <c r="C2" s="3">
        <v>4.5999999999999999E-2</v>
      </c>
      <c r="D2" s="3">
        <v>5.6000000000000001E-2</v>
      </c>
      <c r="E2" s="3">
        <v>5.3999999999999999E-2</v>
      </c>
      <c r="F2" s="3">
        <v>5.2999999999999999E-2</v>
      </c>
      <c r="G2" s="3">
        <v>6.3E-2</v>
      </c>
      <c r="H2" s="3">
        <v>5.5E-2</v>
      </c>
      <c r="I2" s="3">
        <v>5.0999999999999997E-2</v>
      </c>
      <c r="J2" s="3">
        <v>5.5E-2</v>
      </c>
      <c r="K2" s="3">
        <v>5.2999999999999999E-2</v>
      </c>
      <c r="L2" s="3">
        <v>5.6000000000000001E-2</v>
      </c>
      <c r="M2" s="4">
        <v>5.2999999999999999E-2</v>
      </c>
    </row>
    <row r="3" spans="1:13" x14ac:dyDescent="0.35">
      <c r="B3" s="5">
        <v>5.1999999999999998E-2</v>
      </c>
      <c r="C3" s="1">
        <v>0.307</v>
      </c>
      <c r="D3" s="1">
        <v>0.33600000000000002</v>
      </c>
      <c r="E3" s="1">
        <v>0.28100000000000003</v>
      </c>
      <c r="F3" s="1">
        <v>0.32200000000000001</v>
      </c>
      <c r="G3" s="1">
        <v>0.3</v>
      </c>
      <c r="H3" s="1">
        <v>0.24199999999999999</v>
      </c>
      <c r="I3" s="1">
        <v>0.16400000000000001</v>
      </c>
      <c r="J3" s="1">
        <v>0.11799999999999999</v>
      </c>
      <c r="K3" s="1">
        <v>8.5000000000000006E-2</v>
      </c>
      <c r="L3" s="1">
        <v>4.9000000000000002E-2</v>
      </c>
      <c r="M3" s="6">
        <v>5.5E-2</v>
      </c>
    </row>
    <row r="4" spans="1:13" x14ac:dyDescent="0.35">
      <c r="B4" s="5">
        <v>5.2999999999999999E-2</v>
      </c>
      <c r="C4" s="1">
        <v>0.32900000000000001</v>
      </c>
      <c r="D4" s="1">
        <v>0.34</v>
      </c>
      <c r="E4" s="1">
        <v>0.32300000000000001</v>
      </c>
      <c r="F4" s="1">
        <v>0.31</v>
      </c>
      <c r="G4" s="1">
        <v>0.28799999999999998</v>
      </c>
      <c r="H4" s="1">
        <v>0.23</v>
      </c>
      <c r="I4" s="1">
        <v>0.189</v>
      </c>
      <c r="J4" s="1">
        <v>0.112</v>
      </c>
      <c r="K4" s="1">
        <v>9.6000000000000002E-2</v>
      </c>
      <c r="L4" s="1">
        <v>4.8000000000000001E-2</v>
      </c>
      <c r="M4" s="6">
        <v>0.05</v>
      </c>
    </row>
    <row r="5" spans="1:13" x14ac:dyDescent="0.35">
      <c r="B5" s="5">
        <v>0.05</v>
      </c>
      <c r="C5" s="1">
        <v>0.32400000000000001</v>
      </c>
      <c r="D5" s="1">
        <v>0.36099999999999999</v>
      </c>
      <c r="E5" s="1">
        <v>0.33500000000000002</v>
      </c>
      <c r="F5" s="1">
        <v>0.33200000000000002</v>
      </c>
      <c r="G5" s="1">
        <v>0.29899999999999999</v>
      </c>
      <c r="H5" s="1">
        <v>0.27300000000000002</v>
      </c>
      <c r="I5" s="1">
        <v>0.19</v>
      </c>
      <c r="J5" s="1">
        <v>0.10299999999999999</v>
      </c>
      <c r="K5" s="1">
        <v>8.8999999999999996E-2</v>
      </c>
      <c r="L5" s="1">
        <v>0.05</v>
      </c>
      <c r="M5" s="6">
        <v>0.06</v>
      </c>
    </row>
    <row r="6" spans="1:13" x14ac:dyDescent="0.35">
      <c r="B6" s="5">
        <v>5.6000000000000001E-2</v>
      </c>
      <c r="C6" s="1">
        <v>5.3999999999999999E-2</v>
      </c>
      <c r="D6" s="1">
        <v>5.6000000000000001E-2</v>
      </c>
      <c r="E6">
        <v>0.47199999999999998</v>
      </c>
      <c r="F6">
        <v>5.7000000000000002E-2</v>
      </c>
      <c r="G6">
        <v>6.0999999999999999E-2</v>
      </c>
      <c r="H6">
        <v>6.3E-2</v>
      </c>
      <c r="I6">
        <v>5.8999999999999997E-2</v>
      </c>
      <c r="J6">
        <v>6.3E-2</v>
      </c>
      <c r="K6">
        <v>5.6000000000000001E-2</v>
      </c>
      <c r="L6">
        <v>5.3999999999999999E-2</v>
      </c>
      <c r="M6" s="6">
        <v>5.8999999999999997E-2</v>
      </c>
    </row>
    <row r="7" spans="1:13" x14ac:dyDescent="0.35">
      <c r="B7" s="5">
        <v>5.3999999999999999E-2</v>
      </c>
      <c r="C7" s="1">
        <v>5.1999999999999998E-2</v>
      </c>
      <c r="D7" s="1">
        <v>5.1999999999999998E-2</v>
      </c>
      <c r="E7">
        <v>0.47899999999999998</v>
      </c>
      <c r="F7">
        <v>5.1999999999999998E-2</v>
      </c>
      <c r="G7">
        <v>3.9E-2</v>
      </c>
      <c r="H7">
        <v>3.9E-2</v>
      </c>
      <c r="I7">
        <v>4.2000000000000003E-2</v>
      </c>
      <c r="J7">
        <v>4.4999999999999998E-2</v>
      </c>
      <c r="K7">
        <v>3.9E-2</v>
      </c>
      <c r="L7">
        <v>3.9E-2</v>
      </c>
      <c r="M7" s="6">
        <v>3.6999999999999998E-2</v>
      </c>
    </row>
    <row r="8" spans="1:13" x14ac:dyDescent="0.35">
      <c r="B8" s="5">
        <v>5.0999999999999997E-2</v>
      </c>
      <c r="C8" s="1">
        <v>5.2999999999999999E-2</v>
      </c>
      <c r="D8" s="1">
        <v>5.0999999999999997E-2</v>
      </c>
      <c r="E8">
        <v>0.45100000000000001</v>
      </c>
      <c r="F8">
        <v>5.3999999999999999E-2</v>
      </c>
      <c r="G8">
        <v>3.7999999999999999E-2</v>
      </c>
      <c r="H8">
        <v>4.1000000000000002E-2</v>
      </c>
      <c r="I8">
        <v>3.6999999999999998E-2</v>
      </c>
      <c r="J8">
        <v>3.9E-2</v>
      </c>
      <c r="K8">
        <v>3.7999999999999999E-2</v>
      </c>
      <c r="L8">
        <v>3.9E-2</v>
      </c>
      <c r="M8" s="6">
        <v>3.7999999999999999E-2</v>
      </c>
    </row>
    <row r="9" spans="1:13" x14ac:dyDescent="0.35">
      <c r="B9" s="7">
        <v>4.9000000000000002E-2</v>
      </c>
      <c r="C9" s="8">
        <v>5.2999999999999999E-2</v>
      </c>
      <c r="D9" s="8">
        <v>4.9000000000000002E-2</v>
      </c>
      <c r="E9" s="8">
        <v>0.05</v>
      </c>
      <c r="F9" s="8">
        <v>5.8999999999999997E-2</v>
      </c>
      <c r="G9" s="8">
        <v>4.3999999999999997E-2</v>
      </c>
      <c r="H9" s="8">
        <v>7.1999999999999995E-2</v>
      </c>
      <c r="I9" s="8">
        <v>3.7999999999999999E-2</v>
      </c>
      <c r="J9" s="8">
        <v>3.5999999999999997E-2</v>
      </c>
      <c r="K9" s="8">
        <v>0.04</v>
      </c>
      <c r="L9" s="8">
        <v>4.3999999999999997E-2</v>
      </c>
      <c r="M9" s="9">
        <v>3.6999999999999998E-2</v>
      </c>
    </row>
    <row r="11" spans="1:13" x14ac:dyDescent="0.35">
      <c r="A11" s="1" t="s">
        <v>1</v>
      </c>
      <c r="B11" s="1" t="s">
        <v>2</v>
      </c>
      <c r="C11" s="1" t="s">
        <v>3</v>
      </c>
      <c r="D11" s="1" t="s">
        <v>4</v>
      </c>
      <c r="E11" s="1"/>
      <c r="F11" s="1" t="s">
        <v>5</v>
      </c>
      <c r="G11" s="1"/>
      <c r="J11" s="1" t="s">
        <v>6</v>
      </c>
    </row>
    <row r="12" spans="1:13" x14ac:dyDescent="0.35">
      <c r="A12" s="1">
        <v>0</v>
      </c>
      <c r="B12">
        <v>0.307</v>
      </c>
      <c r="C12">
        <v>0.32900000000000001</v>
      </c>
      <c r="D12">
        <v>0.32400000000000001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0.33600000000000002</v>
      </c>
      <c r="C13">
        <v>0.34</v>
      </c>
      <c r="D13">
        <v>0.36099999999999999</v>
      </c>
      <c r="F13">
        <f>(B13/0.307)*100</f>
        <v>109.44625407166124</v>
      </c>
      <c r="G13">
        <f>(C13/0.324)*100</f>
        <v>104.93827160493827</v>
      </c>
      <c r="H13">
        <f>(D13/0.324)*100</f>
        <v>111.41975308641973</v>
      </c>
      <c r="J13">
        <f t="shared" ref="J13:J23" si="0">(F13+G13+H13)/3</f>
        <v>108.60142625433974</v>
      </c>
    </row>
    <row r="14" spans="1:13" x14ac:dyDescent="0.35">
      <c r="A14" s="1">
        <v>0.05</v>
      </c>
      <c r="B14">
        <v>0.28100000000000003</v>
      </c>
      <c r="C14">
        <v>0.32300000000000001</v>
      </c>
      <c r="D14">
        <v>0.33500000000000002</v>
      </c>
      <c r="F14">
        <f t="shared" ref="F14:F23" si="1">(B14/0.307)*100</f>
        <v>91.530944625407173</v>
      </c>
      <c r="G14">
        <f t="shared" ref="G14:H23" si="2">(C14/0.324)*100</f>
        <v>99.691358024691354</v>
      </c>
      <c r="H14">
        <f t="shared" si="2"/>
        <v>103.39506172839505</v>
      </c>
      <c r="J14">
        <f t="shared" si="0"/>
        <v>98.205788126164521</v>
      </c>
    </row>
    <row r="15" spans="1:13" x14ac:dyDescent="0.35">
      <c r="A15" s="1">
        <v>0.1</v>
      </c>
      <c r="B15">
        <v>0.32200000000000001</v>
      </c>
      <c r="C15">
        <v>0.31</v>
      </c>
      <c r="D15">
        <v>0.33200000000000002</v>
      </c>
      <c r="F15">
        <f t="shared" si="1"/>
        <v>104.88599348534203</v>
      </c>
      <c r="G15">
        <f t="shared" si="2"/>
        <v>95.679012345678998</v>
      </c>
      <c r="H15">
        <f t="shared" si="2"/>
        <v>102.46913580246914</v>
      </c>
      <c r="J15">
        <f t="shared" si="0"/>
        <v>101.01138054449673</v>
      </c>
    </row>
    <row r="16" spans="1:13" x14ac:dyDescent="0.35">
      <c r="A16" s="1">
        <v>0.2</v>
      </c>
      <c r="B16">
        <v>0.3</v>
      </c>
      <c r="C16">
        <v>0.28799999999999998</v>
      </c>
      <c r="D16">
        <v>0.29899999999999999</v>
      </c>
      <c r="F16">
        <f t="shared" si="1"/>
        <v>97.719869706840385</v>
      </c>
      <c r="G16">
        <f t="shared" si="2"/>
        <v>88.888888888888886</v>
      </c>
      <c r="H16">
        <f t="shared" si="2"/>
        <v>92.283950617283935</v>
      </c>
      <c r="J16">
        <f t="shared" si="0"/>
        <v>92.96423640433774</v>
      </c>
    </row>
    <row r="17" spans="1:10" x14ac:dyDescent="0.35">
      <c r="A17" s="1">
        <v>0.3</v>
      </c>
      <c r="B17">
        <v>0.24199999999999999</v>
      </c>
      <c r="C17">
        <v>0.23</v>
      </c>
      <c r="D17">
        <v>0.27300000000000002</v>
      </c>
      <c r="F17">
        <f t="shared" si="1"/>
        <v>78.827361563517911</v>
      </c>
      <c r="G17">
        <f t="shared" si="2"/>
        <v>70.987654320987659</v>
      </c>
      <c r="H17">
        <f t="shared" si="2"/>
        <v>84.259259259259267</v>
      </c>
      <c r="J17">
        <f t="shared" si="0"/>
        <v>78.024758381254941</v>
      </c>
    </row>
    <row r="18" spans="1:10" x14ac:dyDescent="0.35">
      <c r="A18" s="1">
        <v>0.5</v>
      </c>
      <c r="B18">
        <v>0.16400000000000001</v>
      </c>
      <c r="C18">
        <v>0.189</v>
      </c>
      <c r="D18">
        <v>0.19</v>
      </c>
      <c r="F18">
        <f t="shared" si="1"/>
        <v>53.420195439739416</v>
      </c>
      <c r="G18">
        <f t="shared" si="2"/>
        <v>58.333333333333336</v>
      </c>
      <c r="H18">
        <f t="shared" si="2"/>
        <v>58.641975308641968</v>
      </c>
      <c r="J18">
        <f t="shared" si="0"/>
        <v>56.798501360571578</v>
      </c>
    </row>
    <row r="19" spans="1:10" x14ac:dyDescent="0.35">
      <c r="A19" s="1">
        <v>0.75</v>
      </c>
      <c r="B19">
        <v>0.11799999999999999</v>
      </c>
      <c r="C19">
        <v>0.112</v>
      </c>
      <c r="D19">
        <v>0.10299999999999999</v>
      </c>
      <c r="F19">
        <f t="shared" si="1"/>
        <v>38.436482084690553</v>
      </c>
      <c r="G19">
        <f t="shared" si="2"/>
        <v>34.567901234567898</v>
      </c>
      <c r="H19">
        <f t="shared" si="2"/>
        <v>31.79012345679012</v>
      </c>
      <c r="J19">
        <f t="shared" si="0"/>
        <v>34.931502258682855</v>
      </c>
    </row>
    <row r="20" spans="1:10" x14ac:dyDescent="0.35">
      <c r="A20" s="1">
        <v>1</v>
      </c>
      <c r="B20">
        <v>8.5000000000000006E-2</v>
      </c>
      <c r="C20">
        <v>9.6000000000000002E-2</v>
      </c>
      <c r="D20">
        <v>8.8999999999999996E-2</v>
      </c>
      <c r="F20">
        <f t="shared" si="1"/>
        <v>27.687296416938111</v>
      </c>
      <c r="G20">
        <f t="shared" si="2"/>
        <v>29.629629629629626</v>
      </c>
      <c r="H20">
        <f t="shared" si="2"/>
        <v>27.469135802469136</v>
      </c>
      <c r="J20">
        <f t="shared" si="0"/>
        <v>28.262020616345623</v>
      </c>
    </row>
    <row r="21" spans="1:10" x14ac:dyDescent="0.35">
      <c r="A21" s="1">
        <v>5</v>
      </c>
      <c r="B21">
        <v>4.9000000000000002E-2</v>
      </c>
      <c r="C21">
        <v>4.8000000000000001E-2</v>
      </c>
      <c r="D21">
        <v>0.05</v>
      </c>
      <c r="F21">
        <f t="shared" si="1"/>
        <v>15.960912052117266</v>
      </c>
      <c r="G21">
        <f t="shared" si="2"/>
        <v>14.814814814814813</v>
      </c>
      <c r="H21">
        <f t="shared" si="2"/>
        <v>15.432098765432098</v>
      </c>
      <c r="J21">
        <f t="shared" si="0"/>
        <v>15.402608544121392</v>
      </c>
    </row>
    <row r="22" spans="1:10" x14ac:dyDescent="0.35">
      <c r="A22" s="1">
        <v>10</v>
      </c>
      <c r="B22">
        <v>5.3999999999999999E-2</v>
      </c>
      <c r="C22">
        <v>5.1999999999999998E-2</v>
      </c>
      <c r="D22">
        <v>5.2999999999999999E-2</v>
      </c>
      <c r="F22">
        <f t="shared" si="1"/>
        <v>17.589576547231271</v>
      </c>
      <c r="G22">
        <f t="shared" si="2"/>
        <v>16.049382716049383</v>
      </c>
      <c r="H22">
        <f t="shared" si="2"/>
        <v>16.358024691358022</v>
      </c>
      <c r="J22">
        <f t="shared" si="0"/>
        <v>16.665661318212894</v>
      </c>
    </row>
    <row r="23" spans="1:10" x14ac:dyDescent="0.35">
      <c r="A23" s="1">
        <v>50</v>
      </c>
      <c r="B23">
        <v>5.6000000000000001E-2</v>
      </c>
      <c r="C23">
        <v>5.1999999999999998E-2</v>
      </c>
      <c r="D23">
        <v>5.0999999999999997E-2</v>
      </c>
      <c r="F23">
        <f t="shared" si="1"/>
        <v>18.241042345276874</v>
      </c>
      <c r="G23">
        <f t="shared" si="2"/>
        <v>16.049382716049383</v>
      </c>
      <c r="H23">
        <f t="shared" si="2"/>
        <v>15.740740740740739</v>
      </c>
      <c r="J23">
        <f t="shared" si="0"/>
        <v>16.677055267355666</v>
      </c>
    </row>
    <row r="26" spans="1:10" x14ac:dyDescent="0.35">
      <c r="A26" s="1" t="s">
        <v>1</v>
      </c>
      <c r="B26" s="10" t="s">
        <v>8</v>
      </c>
      <c r="C26" s="13"/>
      <c r="D26" s="13"/>
      <c r="E26" s="14"/>
      <c r="F26" s="10" t="s">
        <v>9</v>
      </c>
      <c r="G26" s="13"/>
      <c r="H26" s="13"/>
      <c r="I26" s="14"/>
      <c r="J26" s="11" t="s">
        <v>6</v>
      </c>
    </row>
    <row r="27" spans="1:10" x14ac:dyDescent="0.35">
      <c r="A27" s="1">
        <v>0</v>
      </c>
    </row>
    <row r="28" spans="1:10" x14ac:dyDescent="0.35">
      <c r="A28" s="1">
        <v>0.01</v>
      </c>
      <c r="B28">
        <v>0.307</v>
      </c>
      <c r="C28">
        <v>0.32900000000000001</v>
      </c>
      <c r="D28">
        <v>0.32400000000000001</v>
      </c>
      <c r="F28">
        <f t="shared" ref="F28:H39" si="3">(B28/0.00001576)</f>
        <v>19479.695431472079</v>
      </c>
      <c r="G28">
        <f t="shared" si="3"/>
        <v>20875.634517766495</v>
      </c>
      <c r="H28">
        <f t="shared" si="3"/>
        <v>20558.375634517764</v>
      </c>
      <c r="J28">
        <f>(SUM(F28:H28)/3)</f>
        <v>20304.568527918778</v>
      </c>
    </row>
    <row r="29" spans="1:10" x14ac:dyDescent="0.35">
      <c r="A29" s="1">
        <v>0.05</v>
      </c>
      <c r="B29">
        <v>0.33600000000000002</v>
      </c>
      <c r="C29">
        <v>0.34</v>
      </c>
      <c r="D29">
        <v>0.36099999999999999</v>
      </c>
      <c r="F29">
        <f t="shared" si="3"/>
        <v>21319.796954314719</v>
      </c>
      <c r="G29">
        <f t="shared" si="3"/>
        <v>21573.604060913705</v>
      </c>
      <c r="H29">
        <f t="shared" si="3"/>
        <v>22906.091370558373</v>
      </c>
      <c r="J29">
        <f t="shared" ref="J29:J39" si="4">(SUM(F29:H29)/3)</f>
        <v>21933.164128595599</v>
      </c>
    </row>
    <row r="30" spans="1:10" x14ac:dyDescent="0.35">
      <c r="A30" s="1">
        <v>0.1</v>
      </c>
      <c r="B30">
        <v>0.28100000000000003</v>
      </c>
      <c r="C30">
        <v>0.32300000000000001</v>
      </c>
      <c r="D30">
        <v>0.33500000000000002</v>
      </c>
      <c r="F30">
        <f t="shared" si="3"/>
        <v>17829.94923857868</v>
      </c>
      <c r="G30">
        <f t="shared" si="3"/>
        <v>20494.92385786802</v>
      </c>
      <c r="H30">
        <f t="shared" si="3"/>
        <v>21256.345177664974</v>
      </c>
      <c r="J30">
        <f t="shared" si="4"/>
        <v>19860.406091370558</v>
      </c>
    </row>
    <row r="31" spans="1:10" x14ac:dyDescent="0.35">
      <c r="A31" s="1">
        <v>0.2</v>
      </c>
      <c r="B31">
        <v>0.32200000000000001</v>
      </c>
      <c r="C31">
        <v>0.31</v>
      </c>
      <c r="D31">
        <v>0.33200000000000002</v>
      </c>
      <c r="F31">
        <f t="shared" si="3"/>
        <v>20431.472081218271</v>
      </c>
      <c r="G31">
        <f t="shared" si="3"/>
        <v>19670.050761421317</v>
      </c>
      <c r="H31">
        <f t="shared" si="3"/>
        <v>21065.989847715737</v>
      </c>
      <c r="J31">
        <f t="shared" si="4"/>
        <v>20389.170896785112</v>
      </c>
    </row>
    <row r="32" spans="1:10" x14ac:dyDescent="0.35">
      <c r="A32" s="1">
        <v>0.3</v>
      </c>
      <c r="B32">
        <v>0.3</v>
      </c>
      <c r="C32">
        <v>0.28799999999999998</v>
      </c>
      <c r="D32">
        <v>0.29899999999999999</v>
      </c>
      <c r="F32">
        <f t="shared" si="3"/>
        <v>19035.532994923855</v>
      </c>
      <c r="G32">
        <f t="shared" si="3"/>
        <v>18274.1116751269</v>
      </c>
      <c r="H32">
        <f t="shared" si="3"/>
        <v>18972.08121827411</v>
      </c>
      <c r="J32">
        <f t="shared" si="4"/>
        <v>18760.575296108287</v>
      </c>
    </row>
    <row r="33" spans="1:10" x14ac:dyDescent="0.35">
      <c r="A33" s="1">
        <v>0.5</v>
      </c>
      <c r="B33">
        <v>0.24199999999999999</v>
      </c>
      <c r="C33">
        <v>0.23</v>
      </c>
      <c r="D33">
        <v>0.27300000000000002</v>
      </c>
      <c r="F33">
        <f t="shared" si="3"/>
        <v>15355.329949238576</v>
      </c>
      <c r="G33">
        <f t="shared" si="3"/>
        <v>14593.908629441623</v>
      </c>
      <c r="H33">
        <f t="shared" si="3"/>
        <v>17322.335025380711</v>
      </c>
      <c r="J33">
        <f t="shared" si="4"/>
        <v>15757.191201353635</v>
      </c>
    </row>
    <row r="34" spans="1:10" x14ac:dyDescent="0.35">
      <c r="A34" s="1">
        <v>0.75</v>
      </c>
      <c r="B34">
        <v>0.16400000000000001</v>
      </c>
      <c r="C34">
        <v>0.189</v>
      </c>
      <c r="D34">
        <v>0.19</v>
      </c>
      <c r="F34">
        <f t="shared" si="3"/>
        <v>10406.091370558375</v>
      </c>
      <c r="G34">
        <f t="shared" si="3"/>
        <v>11992.38578680203</v>
      </c>
      <c r="H34">
        <f t="shared" si="3"/>
        <v>12055.837563451776</v>
      </c>
      <c r="J34">
        <f t="shared" si="4"/>
        <v>11484.771573604061</v>
      </c>
    </row>
    <row r="35" spans="1:10" x14ac:dyDescent="0.35">
      <c r="A35" s="1">
        <v>1</v>
      </c>
      <c r="B35">
        <v>0.11799999999999999</v>
      </c>
      <c r="C35">
        <v>0.112</v>
      </c>
      <c r="D35">
        <v>0.10299999999999999</v>
      </c>
      <c r="F35">
        <f t="shared" si="3"/>
        <v>7487.3096446700492</v>
      </c>
      <c r="G35">
        <f t="shared" si="3"/>
        <v>7106.5989847715728</v>
      </c>
      <c r="H35">
        <f t="shared" si="3"/>
        <v>6535.5329949238567</v>
      </c>
      <c r="J35">
        <f t="shared" si="4"/>
        <v>7043.1472081218262</v>
      </c>
    </row>
    <row r="36" spans="1:10" x14ac:dyDescent="0.35">
      <c r="A36" s="1">
        <v>5</v>
      </c>
      <c r="B36">
        <v>8.5000000000000006E-2</v>
      </c>
      <c r="C36">
        <v>9.6000000000000002E-2</v>
      </c>
      <c r="D36">
        <v>8.8999999999999996E-2</v>
      </c>
      <c r="F36">
        <f t="shared" si="3"/>
        <v>5393.4010152284263</v>
      </c>
      <c r="G36">
        <f t="shared" si="3"/>
        <v>6091.3705583756337</v>
      </c>
      <c r="H36">
        <f t="shared" si="3"/>
        <v>5647.2081218274107</v>
      </c>
      <c r="J36">
        <f t="shared" si="4"/>
        <v>5710.6598984771563</v>
      </c>
    </row>
    <row r="37" spans="1:10" x14ac:dyDescent="0.35">
      <c r="A37" s="1">
        <v>10</v>
      </c>
      <c r="B37">
        <v>4.9000000000000002E-2</v>
      </c>
      <c r="C37">
        <v>4.8000000000000001E-2</v>
      </c>
      <c r="D37">
        <v>0.05</v>
      </c>
      <c r="F37">
        <f t="shared" si="3"/>
        <v>3109.1370558375634</v>
      </c>
      <c r="G37">
        <f t="shared" si="3"/>
        <v>3045.6852791878168</v>
      </c>
      <c r="H37">
        <f t="shared" si="3"/>
        <v>3172.5888324873094</v>
      </c>
      <c r="J37">
        <f t="shared" si="4"/>
        <v>3109.1370558375634</v>
      </c>
    </row>
    <row r="38" spans="1:10" x14ac:dyDescent="0.35">
      <c r="A38" s="1">
        <v>50</v>
      </c>
      <c r="B38">
        <v>5.3999999999999999E-2</v>
      </c>
      <c r="C38">
        <v>5.1999999999999998E-2</v>
      </c>
      <c r="D38">
        <v>5.2999999999999999E-2</v>
      </c>
      <c r="F38">
        <f t="shared" si="3"/>
        <v>3426.3959390862942</v>
      </c>
      <c r="G38">
        <f t="shared" si="3"/>
        <v>3299.4923857868016</v>
      </c>
      <c r="H38">
        <f t="shared" si="3"/>
        <v>3362.9441624365477</v>
      </c>
      <c r="J38">
        <f t="shared" si="4"/>
        <v>3362.9441624365481</v>
      </c>
    </row>
    <row r="39" spans="1:10" x14ac:dyDescent="0.35">
      <c r="B39">
        <v>5.6000000000000001E-2</v>
      </c>
      <c r="C39">
        <v>5.1999999999999998E-2</v>
      </c>
      <c r="D39">
        <v>5.0999999999999997E-2</v>
      </c>
      <c r="F39">
        <f t="shared" si="3"/>
        <v>3553.2994923857864</v>
      </c>
      <c r="G39">
        <f t="shared" si="3"/>
        <v>3299.4923857868016</v>
      </c>
      <c r="H39">
        <f t="shared" si="3"/>
        <v>3236.0406091370555</v>
      </c>
      <c r="J39">
        <f t="shared" si="4"/>
        <v>3362.9441624365477</v>
      </c>
    </row>
  </sheetData>
  <mergeCells count="2">
    <mergeCell ref="B26:D26"/>
    <mergeCell ref="F26:H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2361-BEF5-40CE-9EB4-191CA43C85C9}">
  <dimension ref="A1:M38"/>
  <sheetViews>
    <sheetView topLeftCell="A4" workbookViewId="0">
      <selection activeCell="A11" sqref="A11:J11"/>
    </sheetView>
  </sheetViews>
  <sheetFormatPr defaultRowHeight="14.5" x14ac:dyDescent="0.35"/>
  <cols>
    <col min="1" max="1" width="20.26953125" bestFit="1" customWidth="1"/>
    <col min="2" max="2" width="27.54296875" bestFit="1" customWidth="1"/>
    <col min="3" max="4" width="18.26953125" bestFit="1" customWidth="1"/>
  </cols>
  <sheetData>
    <row r="1" spans="1:13" x14ac:dyDescent="0.35">
      <c r="B1" s="1" t="s">
        <v>11</v>
      </c>
    </row>
    <row r="2" spans="1:13" x14ac:dyDescent="0.35">
      <c r="B2" s="2">
        <v>0.13800000000000001</v>
      </c>
      <c r="C2" s="3">
        <v>0.14000000000000001</v>
      </c>
      <c r="D2" s="3">
        <v>0.14599999999999999</v>
      </c>
      <c r="E2" s="3">
        <v>0.186</v>
      </c>
      <c r="F2" s="3">
        <v>0.23</v>
      </c>
      <c r="G2" s="3">
        <v>0.17299999999999999</v>
      </c>
      <c r="H2" s="3">
        <v>0.17399999999999999</v>
      </c>
      <c r="I2" s="3">
        <v>0.20699999999999999</v>
      </c>
      <c r="J2" s="3">
        <v>0.20399999999999999</v>
      </c>
      <c r="K2" s="3">
        <v>0.214</v>
      </c>
      <c r="L2" s="3">
        <v>0.17199999999999999</v>
      </c>
      <c r="M2" s="4">
        <v>5.0999999999999997E-2</v>
      </c>
    </row>
    <row r="3" spans="1:13" x14ac:dyDescent="0.35">
      <c r="B3" s="5">
        <v>5.8999999999999997E-2</v>
      </c>
      <c r="C3" s="1">
        <v>0.48599999999999999</v>
      </c>
      <c r="D3" s="1">
        <v>0.51</v>
      </c>
      <c r="E3" s="1">
        <v>0.46200000000000002</v>
      </c>
      <c r="F3" s="1">
        <v>0.56399999999999995</v>
      </c>
      <c r="G3" s="1">
        <v>0.44</v>
      </c>
      <c r="H3" s="1">
        <v>0.34300000000000003</v>
      </c>
      <c r="I3" s="1">
        <v>0.24299999999999999</v>
      </c>
      <c r="J3" s="1">
        <v>0.111</v>
      </c>
      <c r="K3" s="1">
        <v>8.4000000000000005E-2</v>
      </c>
      <c r="L3" s="1">
        <v>4.8000000000000001E-2</v>
      </c>
      <c r="M3" s="6">
        <v>5.8999999999999997E-2</v>
      </c>
    </row>
    <row r="4" spans="1:13" x14ac:dyDescent="0.35">
      <c r="B4" s="5">
        <v>5.8999999999999997E-2</v>
      </c>
      <c r="C4" s="1">
        <v>0.442</v>
      </c>
      <c r="D4" s="1">
        <v>0.54600000000000004</v>
      </c>
      <c r="E4" s="1">
        <v>0.44900000000000001</v>
      </c>
      <c r="F4" s="1">
        <v>0.495</v>
      </c>
      <c r="G4" s="1">
        <v>0.442</v>
      </c>
      <c r="H4" s="1">
        <v>0.34</v>
      </c>
      <c r="I4" s="1">
        <v>0.20100000000000001</v>
      </c>
      <c r="J4" s="1">
        <v>9.6000000000000002E-2</v>
      </c>
      <c r="K4" s="1">
        <v>6.9000000000000006E-2</v>
      </c>
      <c r="L4" s="1">
        <v>5.1999999999999998E-2</v>
      </c>
      <c r="M4" s="6">
        <v>5.1999999999999998E-2</v>
      </c>
    </row>
    <row r="5" spans="1:13" x14ac:dyDescent="0.35">
      <c r="B5" s="5">
        <v>5.1999999999999998E-2</v>
      </c>
      <c r="C5" s="1">
        <v>0.38200000000000001</v>
      </c>
      <c r="D5" s="1">
        <v>0.45800000000000002</v>
      </c>
      <c r="E5" s="1">
        <v>0.434</v>
      </c>
      <c r="F5" s="1">
        <v>0.42899999999999999</v>
      </c>
      <c r="G5" s="1">
        <v>0.44400000000000001</v>
      </c>
      <c r="H5" s="1">
        <v>0.33800000000000002</v>
      </c>
      <c r="I5" s="1">
        <v>0.22900000000000001</v>
      </c>
      <c r="J5" s="1">
        <v>9.6000000000000002E-2</v>
      </c>
      <c r="K5" s="1">
        <v>7.0000000000000007E-2</v>
      </c>
      <c r="L5" s="1">
        <v>5.1999999999999998E-2</v>
      </c>
      <c r="M5" s="6">
        <v>5.8000000000000003E-2</v>
      </c>
    </row>
    <row r="6" spans="1:13" x14ac:dyDescent="0.35">
      <c r="B6" s="5">
        <v>5.8999999999999997E-2</v>
      </c>
      <c r="C6" s="1">
        <v>5.2999999999999999E-2</v>
      </c>
      <c r="D6" s="1">
        <v>0.05</v>
      </c>
      <c r="E6">
        <v>0.49299999999999999</v>
      </c>
      <c r="F6">
        <v>6.0999999999999999E-2</v>
      </c>
      <c r="G6">
        <v>6.0999999999999999E-2</v>
      </c>
      <c r="H6">
        <v>7.0000000000000007E-2</v>
      </c>
      <c r="I6">
        <v>0.06</v>
      </c>
      <c r="J6">
        <v>5.3999999999999999E-2</v>
      </c>
      <c r="K6">
        <v>5.6000000000000001E-2</v>
      </c>
      <c r="L6">
        <v>5.2999999999999999E-2</v>
      </c>
      <c r="M6" s="6">
        <v>4.7E-2</v>
      </c>
    </row>
    <row r="7" spans="1:13" x14ac:dyDescent="0.35">
      <c r="B7" s="5">
        <v>5.8000000000000003E-2</v>
      </c>
      <c r="C7" s="1">
        <v>4.5999999999999999E-2</v>
      </c>
      <c r="D7" s="1">
        <v>5.7000000000000002E-2</v>
      </c>
      <c r="E7">
        <v>0.51700000000000002</v>
      </c>
      <c r="F7">
        <v>0.06</v>
      </c>
      <c r="G7">
        <v>0.04</v>
      </c>
      <c r="H7">
        <v>4.1000000000000002E-2</v>
      </c>
      <c r="I7">
        <v>0.04</v>
      </c>
      <c r="J7">
        <v>4.2999999999999997E-2</v>
      </c>
      <c r="K7">
        <v>4.1000000000000002E-2</v>
      </c>
      <c r="L7">
        <v>4.1000000000000002E-2</v>
      </c>
      <c r="M7" s="6">
        <v>3.7999999999999999E-2</v>
      </c>
    </row>
    <row r="8" spans="1:13" x14ac:dyDescent="0.35">
      <c r="B8" s="5">
        <v>5.3999999999999999E-2</v>
      </c>
      <c r="C8" s="1">
        <v>5.1999999999999998E-2</v>
      </c>
      <c r="D8" s="1">
        <v>6.2E-2</v>
      </c>
      <c r="E8">
        <v>0.51600000000000001</v>
      </c>
      <c r="F8">
        <v>0.06</v>
      </c>
      <c r="G8">
        <v>3.7999999999999999E-2</v>
      </c>
      <c r="H8">
        <v>0.04</v>
      </c>
      <c r="I8">
        <v>4.2000000000000003E-2</v>
      </c>
      <c r="J8">
        <v>3.9E-2</v>
      </c>
      <c r="K8">
        <v>4.1000000000000002E-2</v>
      </c>
      <c r="L8">
        <v>0.04</v>
      </c>
      <c r="M8" s="6">
        <v>3.6999999999999998E-2</v>
      </c>
    </row>
    <row r="9" spans="1:13" x14ac:dyDescent="0.35">
      <c r="B9" s="7">
        <v>5.2999999999999999E-2</v>
      </c>
      <c r="C9" s="8">
        <v>0.05</v>
      </c>
      <c r="D9" s="8">
        <v>4.9000000000000002E-2</v>
      </c>
      <c r="E9" s="8">
        <v>5.3999999999999999E-2</v>
      </c>
      <c r="F9" s="8">
        <v>5.1999999999999998E-2</v>
      </c>
      <c r="G9" s="8">
        <v>3.9E-2</v>
      </c>
      <c r="H9" s="8">
        <v>3.7999999999999999E-2</v>
      </c>
      <c r="I9" s="8">
        <v>4.2000000000000003E-2</v>
      </c>
      <c r="J9" s="8">
        <v>3.7999999999999999E-2</v>
      </c>
      <c r="K9" s="8">
        <v>0.04</v>
      </c>
      <c r="L9" s="8">
        <v>0.04</v>
      </c>
      <c r="M9" s="9">
        <v>4.3999999999999997E-2</v>
      </c>
    </row>
    <row r="11" spans="1:13" x14ac:dyDescent="0.35">
      <c r="A11" s="1" t="s">
        <v>1</v>
      </c>
      <c r="B11" s="1" t="s">
        <v>2</v>
      </c>
      <c r="C11" s="1" t="s">
        <v>3</v>
      </c>
      <c r="D11" s="1" t="s">
        <v>4</v>
      </c>
      <c r="E11" s="1"/>
      <c r="F11" s="1" t="s">
        <v>5</v>
      </c>
      <c r="G11" s="1"/>
      <c r="J11" s="1" t="s">
        <v>6</v>
      </c>
    </row>
    <row r="12" spans="1:13" x14ac:dyDescent="0.35">
      <c r="A12" s="1">
        <v>0</v>
      </c>
      <c r="B12">
        <v>0.48599999999999999</v>
      </c>
      <c r="C12">
        <v>0.442</v>
      </c>
      <c r="D12">
        <v>0.38200000000000001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0.51</v>
      </c>
      <c r="C13">
        <v>0.54600000000000004</v>
      </c>
      <c r="D13">
        <v>0.45800000000000002</v>
      </c>
      <c r="F13">
        <f>(B13/0.486)*100</f>
        <v>104.93827160493827</v>
      </c>
      <c r="G13">
        <f t="shared" ref="G13:H23" si="0">(C13/0.486)*100</f>
        <v>112.34567901234568</v>
      </c>
      <c r="H13">
        <f t="shared" si="0"/>
        <v>94.238683127572017</v>
      </c>
      <c r="J13">
        <f t="shared" ref="J13:J23" si="1">(SUM(F13:H13)/3)</f>
        <v>103.84087791495199</v>
      </c>
    </row>
    <row r="14" spans="1:13" x14ac:dyDescent="0.35">
      <c r="A14" s="1">
        <v>0.05</v>
      </c>
      <c r="B14">
        <v>0.46200000000000002</v>
      </c>
      <c r="C14">
        <v>0.44900000000000001</v>
      </c>
      <c r="D14">
        <v>0.434</v>
      </c>
      <c r="F14">
        <f t="shared" ref="F14:F23" si="2">(B14/0.486)*100</f>
        <v>95.061728395061735</v>
      </c>
      <c r="G14">
        <f t="shared" si="0"/>
        <v>92.386831275720169</v>
      </c>
      <c r="H14">
        <f t="shared" si="0"/>
        <v>89.300411522633752</v>
      </c>
      <c r="J14">
        <f t="shared" si="1"/>
        <v>92.249657064471876</v>
      </c>
    </row>
    <row r="15" spans="1:13" x14ac:dyDescent="0.35">
      <c r="A15" s="1">
        <v>0.1</v>
      </c>
      <c r="B15">
        <v>0.56399999999999995</v>
      </c>
      <c r="C15">
        <v>0.495</v>
      </c>
      <c r="D15">
        <v>0.42899999999999999</v>
      </c>
      <c r="F15">
        <f t="shared" si="2"/>
        <v>116.04938271604937</v>
      </c>
      <c r="G15">
        <f t="shared" si="0"/>
        <v>101.85185185185186</v>
      </c>
      <c r="H15">
        <f t="shared" si="0"/>
        <v>88.271604938271608</v>
      </c>
      <c r="J15">
        <f t="shared" si="1"/>
        <v>102.05761316872427</v>
      </c>
    </row>
    <row r="16" spans="1:13" x14ac:dyDescent="0.35">
      <c r="A16" s="1">
        <v>0.2</v>
      </c>
      <c r="B16">
        <v>0.44</v>
      </c>
      <c r="C16">
        <v>0.442</v>
      </c>
      <c r="D16">
        <v>0.44400000000000001</v>
      </c>
      <c r="F16">
        <f t="shared" si="2"/>
        <v>90.534979423868307</v>
      </c>
      <c r="G16">
        <f t="shared" si="0"/>
        <v>90.946502057613174</v>
      </c>
      <c r="H16">
        <f t="shared" si="0"/>
        <v>91.358024691358025</v>
      </c>
      <c r="J16">
        <f t="shared" si="1"/>
        <v>90.946502057613159</v>
      </c>
    </row>
    <row r="17" spans="1:10" x14ac:dyDescent="0.35">
      <c r="A17" s="1">
        <v>0.3</v>
      </c>
      <c r="B17">
        <v>0.34300000000000003</v>
      </c>
      <c r="C17">
        <v>0.34</v>
      </c>
      <c r="D17">
        <v>0.33800000000000002</v>
      </c>
      <c r="F17">
        <f t="shared" si="2"/>
        <v>70.576131687242807</v>
      </c>
      <c r="G17">
        <f t="shared" si="0"/>
        <v>69.958847736625515</v>
      </c>
      <c r="H17">
        <f t="shared" si="0"/>
        <v>69.547325102880663</v>
      </c>
      <c r="J17">
        <f t="shared" si="1"/>
        <v>70.027434842249662</v>
      </c>
    </row>
    <row r="18" spans="1:10" x14ac:dyDescent="0.35">
      <c r="A18" s="1">
        <v>0.5</v>
      </c>
      <c r="B18">
        <v>0.24299999999999999</v>
      </c>
      <c r="C18">
        <v>0.20100000000000001</v>
      </c>
      <c r="D18">
        <v>0.22900000000000001</v>
      </c>
      <c r="F18">
        <f t="shared" si="2"/>
        <v>50</v>
      </c>
      <c r="G18">
        <f t="shared" si="0"/>
        <v>41.358024691358032</v>
      </c>
      <c r="H18">
        <f t="shared" si="0"/>
        <v>47.119341563786008</v>
      </c>
      <c r="J18">
        <f t="shared" si="1"/>
        <v>46.159122085048011</v>
      </c>
    </row>
    <row r="19" spans="1:10" x14ac:dyDescent="0.35">
      <c r="A19" s="1">
        <v>0.75</v>
      </c>
      <c r="B19">
        <v>0.111</v>
      </c>
      <c r="C19">
        <v>9.6000000000000002E-2</v>
      </c>
      <c r="D19">
        <v>9.6000000000000002E-2</v>
      </c>
      <c r="F19">
        <f t="shared" si="2"/>
        <v>22.839506172839506</v>
      </c>
      <c r="G19">
        <f t="shared" si="0"/>
        <v>19.753086419753089</v>
      </c>
      <c r="H19">
        <f t="shared" si="0"/>
        <v>19.753086419753089</v>
      </c>
      <c r="J19">
        <f t="shared" si="1"/>
        <v>20.781893004115229</v>
      </c>
    </row>
    <row r="20" spans="1:10" x14ac:dyDescent="0.35">
      <c r="A20" s="1">
        <v>1</v>
      </c>
      <c r="B20">
        <v>8.4000000000000005E-2</v>
      </c>
      <c r="C20">
        <v>6.9000000000000006E-2</v>
      </c>
      <c r="D20">
        <v>7.0000000000000007E-2</v>
      </c>
      <c r="F20">
        <f t="shared" si="2"/>
        <v>17.283950617283953</v>
      </c>
      <c r="G20">
        <f t="shared" si="0"/>
        <v>14.197530864197534</v>
      </c>
      <c r="H20">
        <f t="shared" si="0"/>
        <v>14.403292181069959</v>
      </c>
      <c r="J20">
        <f t="shared" si="1"/>
        <v>15.294924554183815</v>
      </c>
    </row>
    <row r="21" spans="1:10" x14ac:dyDescent="0.35">
      <c r="A21" s="1">
        <v>5</v>
      </c>
      <c r="B21">
        <v>4.8000000000000001E-2</v>
      </c>
      <c r="C21">
        <v>5.1999999999999998E-2</v>
      </c>
      <c r="D21">
        <v>5.1999999999999998E-2</v>
      </c>
      <c r="F21">
        <f t="shared" si="2"/>
        <v>9.8765432098765444</v>
      </c>
      <c r="G21">
        <f t="shared" si="0"/>
        <v>10.699588477366255</v>
      </c>
      <c r="H21">
        <f t="shared" si="0"/>
        <v>10.699588477366255</v>
      </c>
      <c r="J21">
        <f t="shared" si="1"/>
        <v>10.425240054869684</v>
      </c>
    </row>
    <row r="22" spans="1:10" x14ac:dyDescent="0.35">
      <c r="A22" s="1">
        <v>10</v>
      </c>
      <c r="B22">
        <v>5.2999999999999999E-2</v>
      </c>
      <c r="C22">
        <v>4.5999999999999999E-2</v>
      </c>
      <c r="D22">
        <v>5.1999999999999998E-2</v>
      </c>
      <c r="F22">
        <f t="shared" si="2"/>
        <v>10.905349794238683</v>
      </c>
      <c r="G22">
        <f t="shared" si="0"/>
        <v>9.4650205761316872</v>
      </c>
      <c r="H22">
        <f t="shared" si="0"/>
        <v>10.699588477366255</v>
      </c>
      <c r="J22">
        <f t="shared" si="1"/>
        <v>10.356652949245541</v>
      </c>
    </row>
    <row r="23" spans="1:10" x14ac:dyDescent="0.35">
      <c r="A23" s="1">
        <v>50</v>
      </c>
      <c r="B23">
        <v>0.05</v>
      </c>
      <c r="C23">
        <v>5.7000000000000002E-2</v>
      </c>
      <c r="D23">
        <v>6.2E-2</v>
      </c>
      <c r="F23">
        <f t="shared" si="2"/>
        <v>10.2880658436214</v>
      </c>
      <c r="G23">
        <f t="shared" si="0"/>
        <v>11.728395061728396</v>
      </c>
      <c r="H23">
        <f t="shared" si="0"/>
        <v>12.757201646090536</v>
      </c>
      <c r="J23">
        <f t="shared" si="1"/>
        <v>11.591220850480111</v>
      </c>
    </row>
    <row r="25" spans="1:10" x14ac:dyDescent="0.35">
      <c r="A25" s="1" t="s">
        <v>1</v>
      </c>
      <c r="B25" s="10" t="s">
        <v>8</v>
      </c>
      <c r="C25" s="13"/>
      <c r="D25" s="13"/>
      <c r="E25" s="14"/>
      <c r="F25" s="10" t="s">
        <v>9</v>
      </c>
      <c r="G25" s="13"/>
      <c r="H25" s="13"/>
      <c r="I25" s="14"/>
      <c r="J25" s="11" t="s">
        <v>6</v>
      </c>
    </row>
    <row r="26" spans="1:10" x14ac:dyDescent="0.35">
      <c r="A26" s="1">
        <v>0</v>
      </c>
    </row>
    <row r="27" spans="1:10" x14ac:dyDescent="0.35">
      <c r="A27" s="1">
        <v>0.01</v>
      </c>
      <c r="B27">
        <v>0.48599999999999999</v>
      </c>
      <c r="C27">
        <v>0.442</v>
      </c>
      <c r="D27">
        <v>0.38200000000000001</v>
      </c>
      <c r="F27">
        <f t="shared" ref="F27:H38" si="3">(B27/0.00001576)</f>
        <v>30837.563451776645</v>
      </c>
      <c r="G27">
        <f t="shared" si="3"/>
        <v>28045.685279187815</v>
      </c>
      <c r="H27">
        <f t="shared" si="3"/>
        <v>24238.578680203045</v>
      </c>
      <c r="J27">
        <f>(SUM(F27:H27)/3)</f>
        <v>27707.275803722503</v>
      </c>
    </row>
    <row r="28" spans="1:10" x14ac:dyDescent="0.35">
      <c r="A28" s="1">
        <v>0.05</v>
      </c>
      <c r="B28">
        <v>0.51</v>
      </c>
      <c r="C28">
        <v>0.54600000000000004</v>
      </c>
      <c r="D28">
        <v>0.45800000000000002</v>
      </c>
      <c r="F28">
        <f t="shared" si="3"/>
        <v>32360.406091370554</v>
      </c>
      <c r="G28">
        <f t="shared" si="3"/>
        <v>34644.670050761422</v>
      </c>
      <c r="H28">
        <f t="shared" si="3"/>
        <v>29060.913705583756</v>
      </c>
      <c r="J28">
        <f t="shared" ref="J28:J38" si="4">(SUM(F28:H28)/3)</f>
        <v>32021.996615905246</v>
      </c>
    </row>
    <row r="29" spans="1:10" x14ac:dyDescent="0.35">
      <c r="A29" s="1">
        <v>0.1</v>
      </c>
      <c r="B29">
        <v>0.46200000000000002</v>
      </c>
      <c r="C29">
        <v>0.44900000000000001</v>
      </c>
      <c r="D29">
        <v>0.434</v>
      </c>
      <c r="F29">
        <f t="shared" si="3"/>
        <v>29314.720812182739</v>
      </c>
      <c r="G29">
        <f t="shared" si="3"/>
        <v>28489.847715736039</v>
      </c>
      <c r="H29">
        <f t="shared" si="3"/>
        <v>27538.071065989843</v>
      </c>
      <c r="J29">
        <f t="shared" si="4"/>
        <v>28447.546531302873</v>
      </c>
    </row>
    <row r="30" spans="1:10" x14ac:dyDescent="0.35">
      <c r="A30" s="1">
        <v>0.2</v>
      </c>
      <c r="B30">
        <v>0.56399999999999995</v>
      </c>
      <c r="C30">
        <v>0.495</v>
      </c>
      <c r="D30">
        <v>0.42899999999999999</v>
      </c>
      <c r="F30">
        <f t="shared" si="3"/>
        <v>35786.802030456849</v>
      </c>
      <c r="G30">
        <f t="shared" si="3"/>
        <v>31408.629441624362</v>
      </c>
      <c r="H30">
        <f t="shared" si="3"/>
        <v>27220.812182741112</v>
      </c>
      <c r="J30">
        <f t="shared" si="4"/>
        <v>31472.081218274107</v>
      </c>
    </row>
    <row r="31" spans="1:10" x14ac:dyDescent="0.35">
      <c r="A31" s="1">
        <v>0.3</v>
      </c>
      <c r="B31">
        <v>0.44</v>
      </c>
      <c r="C31">
        <v>0.442</v>
      </c>
      <c r="D31">
        <v>0.44400000000000001</v>
      </c>
      <c r="F31">
        <f t="shared" si="3"/>
        <v>27918.781725888322</v>
      </c>
      <c r="G31">
        <f t="shared" si="3"/>
        <v>28045.685279187815</v>
      </c>
      <c r="H31">
        <f t="shared" si="3"/>
        <v>28172.588832487309</v>
      </c>
      <c r="J31">
        <f t="shared" si="4"/>
        <v>28045.685279187815</v>
      </c>
    </row>
    <row r="32" spans="1:10" x14ac:dyDescent="0.35">
      <c r="A32" s="1">
        <v>0.5</v>
      </c>
      <c r="B32">
        <v>0.34300000000000003</v>
      </c>
      <c r="C32">
        <v>0.34</v>
      </c>
      <c r="D32">
        <v>0.33800000000000002</v>
      </c>
      <c r="F32">
        <f t="shared" si="3"/>
        <v>21763.959390862943</v>
      </c>
      <c r="G32">
        <f t="shared" si="3"/>
        <v>21573.604060913705</v>
      </c>
      <c r="H32">
        <f t="shared" si="3"/>
        <v>21446.700507614212</v>
      </c>
      <c r="J32">
        <f t="shared" si="4"/>
        <v>21594.754653130283</v>
      </c>
    </row>
    <row r="33" spans="1:10" x14ac:dyDescent="0.35">
      <c r="A33" s="1">
        <v>0.75</v>
      </c>
      <c r="B33">
        <v>0.24299999999999999</v>
      </c>
      <c r="C33">
        <v>0.20100000000000001</v>
      </c>
      <c r="D33">
        <v>0.22900000000000001</v>
      </c>
      <c r="F33">
        <f t="shared" si="3"/>
        <v>15418.781725888322</v>
      </c>
      <c r="G33">
        <f t="shared" si="3"/>
        <v>12753.807106598984</v>
      </c>
      <c r="H33">
        <f t="shared" si="3"/>
        <v>14530.456852791878</v>
      </c>
      <c r="J33">
        <f t="shared" si="4"/>
        <v>14234.348561759727</v>
      </c>
    </row>
    <row r="34" spans="1:10" x14ac:dyDescent="0.35">
      <c r="A34" s="1">
        <v>1</v>
      </c>
      <c r="B34">
        <v>0.111</v>
      </c>
      <c r="C34">
        <v>9.6000000000000002E-2</v>
      </c>
      <c r="D34">
        <v>9.6000000000000002E-2</v>
      </c>
      <c r="F34">
        <f t="shared" si="3"/>
        <v>7043.1472081218271</v>
      </c>
      <c r="G34">
        <f t="shared" si="3"/>
        <v>6091.3705583756337</v>
      </c>
      <c r="H34">
        <f t="shared" si="3"/>
        <v>6091.3705583756337</v>
      </c>
      <c r="J34">
        <f t="shared" si="4"/>
        <v>6408.6294416243654</v>
      </c>
    </row>
    <row r="35" spans="1:10" x14ac:dyDescent="0.35">
      <c r="A35" s="1">
        <v>5</v>
      </c>
      <c r="B35">
        <v>8.4000000000000005E-2</v>
      </c>
      <c r="C35">
        <v>6.9000000000000006E-2</v>
      </c>
      <c r="D35">
        <v>7.0000000000000007E-2</v>
      </c>
      <c r="F35">
        <f t="shared" si="3"/>
        <v>5329.9492385786798</v>
      </c>
      <c r="G35">
        <f t="shared" si="3"/>
        <v>4378.1725888324872</v>
      </c>
      <c r="H35">
        <f t="shared" si="3"/>
        <v>4441.6243654822338</v>
      </c>
      <c r="J35">
        <f t="shared" si="4"/>
        <v>4716.5820642978006</v>
      </c>
    </row>
    <row r="36" spans="1:10" x14ac:dyDescent="0.35">
      <c r="A36" s="1">
        <v>10</v>
      </c>
      <c r="B36">
        <v>4.8000000000000001E-2</v>
      </c>
      <c r="C36">
        <v>5.1999999999999998E-2</v>
      </c>
      <c r="D36">
        <v>5.1999999999999998E-2</v>
      </c>
      <c r="F36">
        <f t="shared" si="3"/>
        <v>3045.6852791878168</v>
      </c>
      <c r="G36">
        <f t="shared" si="3"/>
        <v>3299.4923857868016</v>
      </c>
      <c r="H36">
        <f t="shared" si="3"/>
        <v>3299.4923857868016</v>
      </c>
      <c r="J36">
        <f t="shared" si="4"/>
        <v>3214.8900169204735</v>
      </c>
    </row>
    <row r="37" spans="1:10" x14ac:dyDescent="0.35">
      <c r="A37" s="1">
        <v>50</v>
      </c>
      <c r="B37">
        <v>5.2999999999999999E-2</v>
      </c>
      <c r="C37">
        <v>4.5999999999999999E-2</v>
      </c>
      <c r="D37">
        <v>5.1999999999999998E-2</v>
      </c>
      <c r="F37">
        <f t="shared" si="3"/>
        <v>3362.9441624365477</v>
      </c>
      <c r="G37">
        <f t="shared" si="3"/>
        <v>2918.7817258883247</v>
      </c>
      <c r="H37">
        <f t="shared" si="3"/>
        <v>3299.4923857868016</v>
      </c>
      <c r="J37">
        <f t="shared" si="4"/>
        <v>3193.7394247038915</v>
      </c>
    </row>
    <row r="38" spans="1:10" x14ac:dyDescent="0.35">
      <c r="B38">
        <v>0.05</v>
      </c>
      <c r="C38">
        <v>5.7000000000000002E-2</v>
      </c>
      <c r="D38">
        <v>6.2E-2</v>
      </c>
      <c r="F38">
        <f t="shared" si="3"/>
        <v>3172.5888324873094</v>
      </c>
      <c r="G38">
        <f t="shared" si="3"/>
        <v>3616.7512690355329</v>
      </c>
      <c r="H38">
        <f t="shared" si="3"/>
        <v>3934.0101522842633</v>
      </c>
      <c r="J38">
        <f t="shared" si="4"/>
        <v>3574.4500846023689</v>
      </c>
    </row>
  </sheetData>
  <mergeCells count="2">
    <mergeCell ref="B25:D25"/>
    <mergeCell ref="F25:H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0D27D-E10B-4457-9769-D9C0CF31CBCA}">
  <dimension ref="A1:M39"/>
  <sheetViews>
    <sheetView topLeftCell="A3" workbookViewId="0">
      <selection activeCell="A11" sqref="A11:J11"/>
    </sheetView>
  </sheetViews>
  <sheetFormatPr defaultRowHeight="14.5" x14ac:dyDescent="0.35"/>
  <cols>
    <col min="1" max="1" width="20.26953125" bestFit="1" customWidth="1"/>
    <col min="2" max="2" width="27.54296875" bestFit="1" customWidth="1"/>
    <col min="3" max="4" width="18.26953125" bestFit="1" customWidth="1"/>
  </cols>
  <sheetData>
    <row r="1" spans="1:13" x14ac:dyDescent="0.35">
      <c r="B1" s="1" t="s">
        <v>11</v>
      </c>
    </row>
    <row r="2" spans="1:13" x14ac:dyDescent="0.35">
      <c r="B2" s="2">
        <v>5.0999999999999997E-2</v>
      </c>
      <c r="C2" s="3">
        <v>5.2999999999999999E-2</v>
      </c>
      <c r="D2" s="3">
        <v>5.2999999999999999E-2</v>
      </c>
      <c r="E2" s="3">
        <v>6.0999999999999999E-2</v>
      </c>
      <c r="F2" s="3">
        <v>4.9000000000000002E-2</v>
      </c>
      <c r="G2" s="3">
        <v>6.3E-2</v>
      </c>
      <c r="H2" s="3">
        <v>7.0000000000000007E-2</v>
      </c>
      <c r="I2" s="3">
        <v>6.9000000000000006E-2</v>
      </c>
      <c r="J2" s="3">
        <v>6.5000000000000002E-2</v>
      </c>
      <c r="K2" s="3">
        <v>7.4999999999999997E-2</v>
      </c>
      <c r="L2" s="3">
        <v>5.8000000000000003E-2</v>
      </c>
      <c r="M2" s="4">
        <v>5.8999999999999997E-2</v>
      </c>
    </row>
    <row r="3" spans="1:13" x14ac:dyDescent="0.35">
      <c r="B3" s="5">
        <v>5.2999999999999999E-2</v>
      </c>
      <c r="C3" s="1">
        <v>0.24099999999999999</v>
      </c>
      <c r="D3" s="1">
        <v>0.246</v>
      </c>
      <c r="E3" s="1">
        <v>0.245</v>
      </c>
      <c r="F3" s="1">
        <v>0.248</v>
      </c>
      <c r="G3" s="1">
        <v>0.223</v>
      </c>
      <c r="H3" s="1">
        <v>0.20699999999999999</v>
      </c>
      <c r="I3" s="1">
        <v>0.20200000000000001</v>
      </c>
      <c r="J3" s="1">
        <v>0.20599999999999999</v>
      </c>
      <c r="K3" s="1">
        <v>0.124</v>
      </c>
      <c r="L3" s="1">
        <v>4.8000000000000001E-2</v>
      </c>
      <c r="M3" s="6">
        <v>6.3E-2</v>
      </c>
    </row>
    <row r="4" spans="1:13" x14ac:dyDescent="0.35">
      <c r="B4" s="5">
        <v>5.3999999999999999E-2</v>
      </c>
      <c r="C4" s="1">
        <v>0.214</v>
      </c>
      <c r="D4" s="1">
        <v>0.22800000000000001</v>
      </c>
      <c r="E4" s="1">
        <v>0.23499999999999999</v>
      </c>
      <c r="F4" s="1">
        <v>0.23899999999999999</v>
      </c>
      <c r="G4" s="1">
        <v>0.252</v>
      </c>
      <c r="H4" s="1">
        <v>0.23699999999999999</v>
      </c>
      <c r="I4" s="1">
        <v>0.184</v>
      </c>
      <c r="J4" s="1">
        <v>0.17199999999999999</v>
      </c>
      <c r="K4" s="1">
        <v>0.121</v>
      </c>
      <c r="L4" s="1">
        <v>5.0999999999999997E-2</v>
      </c>
      <c r="M4" s="6">
        <v>5.8999999999999997E-2</v>
      </c>
    </row>
    <row r="5" spans="1:13" x14ac:dyDescent="0.35">
      <c r="B5" s="5">
        <v>5.8999999999999997E-2</v>
      </c>
      <c r="C5" s="1">
        <v>0.22800000000000001</v>
      </c>
      <c r="D5" s="1">
        <v>0.24399999999999999</v>
      </c>
      <c r="E5" s="1">
        <v>0.24199999999999999</v>
      </c>
      <c r="F5" s="1">
        <v>0.22600000000000001</v>
      </c>
      <c r="G5" s="1">
        <v>0.222</v>
      </c>
      <c r="H5" s="1">
        <v>0.223</v>
      </c>
      <c r="I5" s="1">
        <v>0.20699999999999999</v>
      </c>
      <c r="J5" s="1">
        <v>0.16</v>
      </c>
      <c r="K5" s="1">
        <v>0.125</v>
      </c>
      <c r="L5" s="1">
        <v>4.8000000000000001E-2</v>
      </c>
      <c r="M5" s="6">
        <v>6.5000000000000002E-2</v>
      </c>
    </row>
    <row r="6" spans="1:13" x14ac:dyDescent="0.35">
      <c r="B6" s="5">
        <v>6.2E-2</v>
      </c>
      <c r="C6" s="1">
        <v>4.4999999999999998E-2</v>
      </c>
      <c r="D6" s="1">
        <v>4.9000000000000002E-2</v>
      </c>
      <c r="E6">
        <v>0.29699999999999999</v>
      </c>
      <c r="F6">
        <v>0.06</v>
      </c>
      <c r="G6">
        <v>7.0000000000000007E-2</v>
      </c>
      <c r="H6">
        <v>5.6000000000000001E-2</v>
      </c>
      <c r="I6">
        <v>6.0999999999999999E-2</v>
      </c>
      <c r="J6">
        <v>6.5000000000000002E-2</v>
      </c>
      <c r="K6">
        <v>6.8000000000000005E-2</v>
      </c>
      <c r="L6">
        <v>6.4000000000000001E-2</v>
      </c>
      <c r="M6" s="6">
        <v>5.2999999999999999E-2</v>
      </c>
    </row>
    <row r="7" spans="1:13" x14ac:dyDescent="0.35">
      <c r="B7" s="5">
        <v>6.4000000000000001E-2</v>
      </c>
      <c r="C7" s="1">
        <v>4.4999999999999998E-2</v>
      </c>
      <c r="D7" s="1">
        <v>4.5999999999999999E-2</v>
      </c>
      <c r="E7">
        <v>0.27900000000000003</v>
      </c>
      <c r="F7">
        <v>6.3E-2</v>
      </c>
      <c r="G7">
        <v>4.1000000000000002E-2</v>
      </c>
      <c r="H7">
        <v>3.9E-2</v>
      </c>
      <c r="I7">
        <v>3.9E-2</v>
      </c>
      <c r="J7">
        <v>4.2999999999999997E-2</v>
      </c>
      <c r="K7">
        <v>0.04</v>
      </c>
      <c r="L7">
        <v>3.9E-2</v>
      </c>
      <c r="M7" s="6">
        <v>0.04</v>
      </c>
    </row>
    <row r="8" spans="1:13" x14ac:dyDescent="0.35">
      <c r="B8" s="5">
        <v>5.3999999999999999E-2</v>
      </c>
      <c r="C8" s="1">
        <v>4.2999999999999997E-2</v>
      </c>
      <c r="D8" s="1">
        <v>5.6000000000000001E-2</v>
      </c>
      <c r="E8">
        <v>0.27300000000000002</v>
      </c>
      <c r="F8">
        <v>6.0999999999999999E-2</v>
      </c>
      <c r="G8">
        <v>4.1000000000000002E-2</v>
      </c>
      <c r="H8">
        <v>3.9E-2</v>
      </c>
      <c r="I8">
        <v>0.04</v>
      </c>
      <c r="J8">
        <v>0.04</v>
      </c>
      <c r="K8">
        <v>4.2999999999999997E-2</v>
      </c>
      <c r="L8">
        <v>4.4999999999999998E-2</v>
      </c>
      <c r="M8" s="6">
        <v>3.9E-2</v>
      </c>
    </row>
    <row r="9" spans="1:13" x14ac:dyDescent="0.35">
      <c r="B9" s="7">
        <v>6.0999999999999999E-2</v>
      </c>
      <c r="C9" s="8">
        <v>6.7000000000000004E-2</v>
      </c>
      <c r="D9" s="8">
        <v>6.7000000000000004E-2</v>
      </c>
      <c r="E9" s="8">
        <v>6.2E-2</v>
      </c>
      <c r="F9" s="8">
        <v>5.8999999999999997E-2</v>
      </c>
      <c r="G9" s="8">
        <v>4.2000000000000003E-2</v>
      </c>
      <c r="H9" s="8">
        <v>0.04</v>
      </c>
      <c r="I9" s="8">
        <v>4.2000000000000003E-2</v>
      </c>
      <c r="J9" s="8">
        <v>0.04</v>
      </c>
      <c r="K9" s="8">
        <v>4.2000000000000003E-2</v>
      </c>
      <c r="L9" s="8">
        <v>4.1000000000000002E-2</v>
      </c>
      <c r="M9" s="9">
        <v>0.04</v>
      </c>
    </row>
    <row r="11" spans="1:13" x14ac:dyDescent="0.35">
      <c r="A11" s="1" t="s">
        <v>1</v>
      </c>
      <c r="B11" s="1" t="s">
        <v>2</v>
      </c>
      <c r="C11" s="1" t="s">
        <v>3</v>
      </c>
      <c r="D11" s="1" t="s">
        <v>4</v>
      </c>
      <c r="E11" s="1"/>
      <c r="F11" s="1" t="s">
        <v>5</v>
      </c>
      <c r="G11" s="1"/>
      <c r="J11" s="1" t="s">
        <v>6</v>
      </c>
    </row>
    <row r="12" spans="1:13" x14ac:dyDescent="0.35">
      <c r="A12" s="1">
        <v>0</v>
      </c>
      <c r="B12">
        <v>0.24099999999999999</v>
      </c>
      <c r="C12">
        <v>0.214</v>
      </c>
      <c r="D12">
        <v>0.22800000000000001</v>
      </c>
      <c r="F12" s="1">
        <v>100</v>
      </c>
      <c r="G12" s="1">
        <v>100</v>
      </c>
      <c r="H12" s="1">
        <v>100</v>
      </c>
      <c r="J12">
        <f>AVERAGE(F12:H12)</f>
        <v>100</v>
      </c>
    </row>
    <row r="13" spans="1:13" x14ac:dyDescent="0.35">
      <c r="A13" s="1">
        <v>0.01</v>
      </c>
      <c r="B13">
        <v>0.246</v>
      </c>
      <c r="C13">
        <v>0.22800000000000001</v>
      </c>
      <c r="D13">
        <v>0.24399999999999999</v>
      </c>
      <c r="F13">
        <f>(B13/0.241)*100</f>
        <v>102.07468879668049</v>
      </c>
      <c r="G13">
        <f>(C13/0.214)*100</f>
        <v>106.54205607476636</v>
      </c>
      <c r="H13">
        <f>(D13/0.228)*100</f>
        <v>107.01754385964912</v>
      </c>
      <c r="J13">
        <f t="shared" ref="J13:J23" si="0">AVERAGE(F13:H13)</f>
        <v>105.21142957703199</v>
      </c>
    </row>
    <row r="14" spans="1:13" x14ac:dyDescent="0.35">
      <c r="A14" s="1">
        <v>0.05</v>
      </c>
      <c r="B14">
        <v>0.245</v>
      </c>
      <c r="C14">
        <v>0.23499999999999999</v>
      </c>
      <c r="D14">
        <v>0.24199999999999999</v>
      </c>
      <c r="F14">
        <f t="shared" ref="F14:F23" si="1">(B14/0.241)*100</f>
        <v>101.65975103734439</v>
      </c>
      <c r="G14">
        <f t="shared" ref="G14:G23" si="2">(C14/0.214)*100</f>
        <v>109.81308411214954</v>
      </c>
      <c r="H14">
        <f t="shared" ref="H14:H23" si="3">(D14/0.228)*100</f>
        <v>106.14035087719299</v>
      </c>
      <c r="J14">
        <f t="shared" si="0"/>
        <v>105.87106200889563</v>
      </c>
    </row>
    <row r="15" spans="1:13" x14ac:dyDescent="0.35">
      <c r="A15" s="1">
        <v>0.1</v>
      </c>
      <c r="B15">
        <v>0.248</v>
      </c>
      <c r="C15">
        <v>0.23899999999999999</v>
      </c>
      <c r="D15">
        <v>0.22600000000000001</v>
      </c>
      <c r="F15">
        <f t="shared" si="1"/>
        <v>102.90456431535272</v>
      </c>
      <c r="G15">
        <f t="shared" si="2"/>
        <v>111.68224299065422</v>
      </c>
      <c r="H15">
        <f t="shared" si="3"/>
        <v>99.122807017543863</v>
      </c>
      <c r="J15">
        <f t="shared" si="0"/>
        <v>104.56987144118359</v>
      </c>
    </row>
    <row r="16" spans="1:13" x14ac:dyDescent="0.35">
      <c r="A16" s="1">
        <v>0.2</v>
      </c>
      <c r="B16">
        <v>0.223</v>
      </c>
      <c r="C16">
        <v>0.252</v>
      </c>
      <c r="D16">
        <v>0.222</v>
      </c>
      <c r="F16">
        <f t="shared" si="1"/>
        <v>92.531120331950206</v>
      </c>
      <c r="G16">
        <f t="shared" si="2"/>
        <v>117.7570093457944</v>
      </c>
      <c r="H16">
        <f t="shared" si="3"/>
        <v>97.368421052631575</v>
      </c>
      <c r="J16">
        <f t="shared" si="0"/>
        <v>102.55218357679206</v>
      </c>
    </row>
    <row r="17" spans="1:10" x14ac:dyDescent="0.35">
      <c r="A17" s="1">
        <v>0.3</v>
      </c>
      <c r="B17">
        <v>0.20699999999999999</v>
      </c>
      <c r="C17">
        <v>0.23699999999999999</v>
      </c>
      <c r="D17">
        <v>0.223</v>
      </c>
      <c r="F17">
        <f t="shared" si="1"/>
        <v>85.892116182572607</v>
      </c>
      <c r="G17">
        <f t="shared" si="2"/>
        <v>110.74766355140187</v>
      </c>
      <c r="H17">
        <f t="shared" si="3"/>
        <v>97.807017543859644</v>
      </c>
      <c r="J17">
        <f t="shared" si="0"/>
        <v>98.148932425944693</v>
      </c>
    </row>
    <row r="18" spans="1:10" x14ac:dyDescent="0.35">
      <c r="A18" s="1">
        <v>0.5</v>
      </c>
      <c r="B18">
        <v>0.20200000000000001</v>
      </c>
      <c r="C18">
        <v>0.184</v>
      </c>
      <c r="D18">
        <v>0.20699999999999999</v>
      </c>
      <c r="F18">
        <f t="shared" si="1"/>
        <v>83.817427385892131</v>
      </c>
      <c r="G18">
        <f t="shared" si="2"/>
        <v>85.981308411214954</v>
      </c>
      <c r="H18">
        <f t="shared" si="3"/>
        <v>90.78947368421052</v>
      </c>
      <c r="J18">
        <f t="shared" si="0"/>
        <v>86.862736493772545</v>
      </c>
    </row>
    <row r="19" spans="1:10" x14ac:dyDescent="0.35">
      <c r="A19" s="1">
        <v>0.75</v>
      </c>
      <c r="B19">
        <v>0.20599999999999999</v>
      </c>
      <c r="C19">
        <v>0.17199999999999999</v>
      </c>
      <c r="D19">
        <v>0.16</v>
      </c>
      <c r="F19">
        <f t="shared" si="1"/>
        <v>85.477178423236509</v>
      </c>
      <c r="G19">
        <f t="shared" si="2"/>
        <v>80.373831775700936</v>
      </c>
      <c r="H19">
        <f t="shared" si="3"/>
        <v>70.175438596491219</v>
      </c>
      <c r="J19">
        <f t="shared" si="0"/>
        <v>78.675482931809555</v>
      </c>
    </row>
    <row r="20" spans="1:10" x14ac:dyDescent="0.35">
      <c r="A20" s="1">
        <v>1</v>
      </c>
      <c r="B20">
        <v>0.124</v>
      </c>
      <c r="C20">
        <v>0.121</v>
      </c>
      <c r="D20">
        <v>0.125</v>
      </c>
      <c r="F20">
        <f t="shared" si="1"/>
        <v>51.452282157676358</v>
      </c>
      <c r="G20">
        <f t="shared" si="2"/>
        <v>56.542056074766357</v>
      </c>
      <c r="H20">
        <f t="shared" si="3"/>
        <v>54.824561403508767</v>
      </c>
      <c r="J20">
        <f t="shared" si="0"/>
        <v>54.272966545317161</v>
      </c>
    </row>
    <row r="21" spans="1:10" x14ac:dyDescent="0.35">
      <c r="A21" s="1">
        <v>5</v>
      </c>
      <c r="B21">
        <v>4.8000000000000001E-2</v>
      </c>
      <c r="C21">
        <v>5.0999999999999997E-2</v>
      </c>
      <c r="D21">
        <v>4.8000000000000001E-2</v>
      </c>
      <c r="F21">
        <f t="shared" si="1"/>
        <v>19.91701244813278</v>
      </c>
      <c r="G21">
        <f t="shared" si="2"/>
        <v>23.831775700934578</v>
      </c>
      <c r="H21">
        <f t="shared" si="3"/>
        <v>21.052631578947366</v>
      </c>
      <c r="J21">
        <f t="shared" si="0"/>
        <v>21.600473242671573</v>
      </c>
    </row>
    <row r="22" spans="1:10" x14ac:dyDescent="0.35">
      <c r="A22" s="1">
        <v>10</v>
      </c>
      <c r="B22">
        <v>4.4999999999999998E-2</v>
      </c>
      <c r="C22">
        <v>4.4999999999999998E-2</v>
      </c>
      <c r="D22">
        <v>4.2999999999999997E-2</v>
      </c>
      <c r="F22">
        <f t="shared" si="1"/>
        <v>18.672199170124482</v>
      </c>
      <c r="G22">
        <f t="shared" si="2"/>
        <v>21.028037383177569</v>
      </c>
      <c r="H22">
        <f t="shared" si="3"/>
        <v>18.859649122807014</v>
      </c>
      <c r="J22">
        <f t="shared" si="0"/>
        <v>19.519961892036353</v>
      </c>
    </row>
    <row r="23" spans="1:10" x14ac:dyDescent="0.35">
      <c r="A23" s="1">
        <v>50</v>
      </c>
      <c r="B23">
        <v>4.9000000000000002E-2</v>
      </c>
      <c r="C23">
        <v>4.5999999999999999E-2</v>
      </c>
      <c r="D23">
        <v>5.6000000000000001E-2</v>
      </c>
      <c r="F23">
        <f t="shared" si="1"/>
        <v>20.331950207468882</v>
      </c>
      <c r="G23">
        <f t="shared" si="2"/>
        <v>21.495327102803738</v>
      </c>
      <c r="H23">
        <f t="shared" si="3"/>
        <v>24.561403508771928</v>
      </c>
      <c r="J23">
        <f t="shared" si="0"/>
        <v>22.12956027301485</v>
      </c>
    </row>
    <row r="26" spans="1:10" x14ac:dyDescent="0.35">
      <c r="A26" s="1" t="s">
        <v>1</v>
      </c>
      <c r="B26" s="10" t="s">
        <v>8</v>
      </c>
      <c r="C26" s="10"/>
      <c r="D26" s="10"/>
      <c r="F26" s="10" t="s">
        <v>9</v>
      </c>
      <c r="G26" s="15"/>
      <c r="H26" s="15"/>
      <c r="J26" s="1" t="s">
        <v>6</v>
      </c>
    </row>
    <row r="27" spans="1:10" x14ac:dyDescent="0.35">
      <c r="A27" s="1">
        <v>0</v>
      </c>
    </row>
    <row r="28" spans="1:10" x14ac:dyDescent="0.35">
      <c r="A28" s="1">
        <v>0.01</v>
      </c>
      <c r="B28">
        <v>0.24099999999999999</v>
      </c>
      <c r="C28">
        <v>0.214</v>
      </c>
      <c r="D28">
        <v>0.22800000000000001</v>
      </c>
      <c r="F28">
        <f>(B28/0.00001576)</f>
        <v>15291.878172588831</v>
      </c>
      <c r="G28">
        <f t="shared" ref="G28:H39" si="4">(C28/0.00001576)</f>
        <v>13578.680203045684</v>
      </c>
      <c r="H28">
        <f t="shared" si="4"/>
        <v>14467.005076142132</v>
      </c>
      <c r="J28">
        <f>(SUM(F28:H28)/3)</f>
        <v>14445.854483925548</v>
      </c>
    </row>
    <row r="29" spans="1:10" x14ac:dyDescent="0.35">
      <c r="A29" s="1">
        <v>0.05</v>
      </c>
      <c r="B29">
        <v>0.246</v>
      </c>
      <c r="C29">
        <v>0.22800000000000001</v>
      </c>
      <c r="D29">
        <v>0.24399999999999999</v>
      </c>
      <c r="F29">
        <f t="shared" ref="F29:F39" si="5">(B29/0.00001576)</f>
        <v>15609.137055837562</v>
      </c>
      <c r="G29">
        <f t="shared" si="4"/>
        <v>14467.005076142132</v>
      </c>
      <c r="H29">
        <f t="shared" si="4"/>
        <v>15482.233502538069</v>
      </c>
      <c r="J29">
        <f t="shared" ref="J29:J39" si="6">(SUM(F29:H29)/3)</f>
        <v>15186.12521150592</v>
      </c>
    </row>
    <row r="30" spans="1:10" x14ac:dyDescent="0.35">
      <c r="A30" s="1">
        <v>0.1</v>
      </c>
      <c r="B30">
        <v>0.245</v>
      </c>
      <c r="C30">
        <v>0.23499999999999999</v>
      </c>
      <c r="D30">
        <v>0.24199999999999999</v>
      </c>
      <c r="F30">
        <f t="shared" si="5"/>
        <v>15545.685279187815</v>
      </c>
      <c r="G30">
        <f t="shared" si="4"/>
        <v>14911.167512690354</v>
      </c>
      <c r="H30">
        <f t="shared" si="4"/>
        <v>15355.329949238576</v>
      </c>
      <c r="J30">
        <f t="shared" si="6"/>
        <v>15270.72758037225</v>
      </c>
    </row>
    <row r="31" spans="1:10" x14ac:dyDescent="0.35">
      <c r="A31" s="1">
        <v>0.2</v>
      </c>
      <c r="B31">
        <v>0.248</v>
      </c>
      <c r="C31">
        <v>0.23899999999999999</v>
      </c>
      <c r="D31">
        <v>0.22600000000000001</v>
      </c>
      <c r="F31">
        <f t="shared" si="5"/>
        <v>15736.040609137053</v>
      </c>
      <c r="G31">
        <f t="shared" si="4"/>
        <v>15164.974619289338</v>
      </c>
      <c r="H31">
        <f t="shared" si="4"/>
        <v>14340.101522842639</v>
      </c>
      <c r="J31">
        <f t="shared" si="6"/>
        <v>15080.37225042301</v>
      </c>
    </row>
    <row r="32" spans="1:10" x14ac:dyDescent="0.35">
      <c r="A32" s="1">
        <v>0.3</v>
      </c>
      <c r="B32">
        <v>0.223</v>
      </c>
      <c r="C32">
        <v>0.252</v>
      </c>
      <c r="D32">
        <v>0.222</v>
      </c>
      <c r="F32">
        <f t="shared" si="5"/>
        <v>14149.746192893399</v>
      </c>
      <c r="G32">
        <f t="shared" si="4"/>
        <v>15989.847715736039</v>
      </c>
      <c r="H32">
        <f t="shared" si="4"/>
        <v>14086.294416243654</v>
      </c>
      <c r="J32">
        <f t="shared" si="6"/>
        <v>14741.962774957698</v>
      </c>
    </row>
    <row r="33" spans="1:10" x14ac:dyDescent="0.35">
      <c r="A33" s="1">
        <v>0.5</v>
      </c>
      <c r="B33">
        <v>0.20699999999999999</v>
      </c>
      <c r="C33">
        <v>0.23699999999999999</v>
      </c>
      <c r="D33">
        <v>0.223</v>
      </c>
      <c r="F33">
        <f t="shared" si="5"/>
        <v>13134.51776649746</v>
      </c>
      <c r="G33">
        <f t="shared" si="4"/>
        <v>15038.071065989845</v>
      </c>
      <c r="H33">
        <f t="shared" si="4"/>
        <v>14149.746192893399</v>
      </c>
      <c r="J33">
        <f t="shared" si="6"/>
        <v>14107.445008460234</v>
      </c>
    </row>
    <row r="34" spans="1:10" x14ac:dyDescent="0.35">
      <c r="A34" s="1">
        <v>0.75</v>
      </c>
      <c r="B34">
        <v>0.20200000000000001</v>
      </c>
      <c r="C34">
        <v>0.184</v>
      </c>
      <c r="D34">
        <v>0.20699999999999999</v>
      </c>
      <c r="F34">
        <f t="shared" si="5"/>
        <v>12817.258883248731</v>
      </c>
      <c r="G34">
        <f t="shared" si="4"/>
        <v>11675.126903553299</v>
      </c>
      <c r="H34">
        <f t="shared" si="4"/>
        <v>13134.51776649746</v>
      </c>
      <c r="J34">
        <f t="shared" si="6"/>
        <v>12542.301184433163</v>
      </c>
    </row>
    <row r="35" spans="1:10" x14ac:dyDescent="0.35">
      <c r="A35" s="1">
        <v>1</v>
      </c>
      <c r="B35">
        <v>0.20599999999999999</v>
      </c>
      <c r="C35">
        <v>0.17199999999999999</v>
      </c>
      <c r="D35">
        <v>0.16</v>
      </c>
      <c r="F35">
        <f t="shared" si="5"/>
        <v>13071.065989847713</v>
      </c>
      <c r="G35">
        <f t="shared" si="4"/>
        <v>10913.705583756344</v>
      </c>
      <c r="H35">
        <f t="shared" si="4"/>
        <v>10152.284263959391</v>
      </c>
      <c r="J35">
        <f t="shared" si="6"/>
        <v>11379.018612521148</v>
      </c>
    </row>
    <row r="36" spans="1:10" x14ac:dyDescent="0.35">
      <c r="A36" s="1">
        <v>5</v>
      </c>
      <c r="B36">
        <v>0.124</v>
      </c>
      <c r="C36">
        <v>0.121</v>
      </c>
      <c r="D36">
        <v>0.125</v>
      </c>
      <c r="F36">
        <f t="shared" si="5"/>
        <v>7868.0203045685266</v>
      </c>
      <c r="G36">
        <f t="shared" si="4"/>
        <v>7677.6649746192879</v>
      </c>
      <c r="H36">
        <f t="shared" si="4"/>
        <v>7931.4720812182732</v>
      </c>
      <c r="J36">
        <f t="shared" si="6"/>
        <v>7825.7191201353635</v>
      </c>
    </row>
    <row r="37" spans="1:10" x14ac:dyDescent="0.35">
      <c r="A37" s="1">
        <v>10</v>
      </c>
      <c r="B37">
        <v>4.8000000000000001E-2</v>
      </c>
      <c r="C37">
        <v>5.0999999999999997E-2</v>
      </c>
      <c r="D37">
        <v>4.8000000000000001E-2</v>
      </c>
      <c r="F37">
        <f t="shared" si="5"/>
        <v>3045.6852791878168</v>
      </c>
      <c r="G37">
        <f t="shared" si="4"/>
        <v>3236.0406091370555</v>
      </c>
      <c r="H37">
        <f t="shared" si="4"/>
        <v>3045.6852791878168</v>
      </c>
      <c r="J37">
        <f t="shared" si="6"/>
        <v>3109.1370558375634</v>
      </c>
    </row>
    <row r="38" spans="1:10" x14ac:dyDescent="0.35">
      <c r="A38" s="1">
        <v>50</v>
      </c>
      <c r="B38">
        <v>4.4999999999999998E-2</v>
      </c>
      <c r="C38">
        <v>4.4999999999999998E-2</v>
      </c>
      <c r="D38">
        <v>4.2999999999999997E-2</v>
      </c>
      <c r="F38">
        <f t="shared" si="5"/>
        <v>2855.3299492385781</v>
      </c>
      <c r="G38">
        <f t="shared" si="4"/>
        <v>2855.3299492385781</v>
      </c>
      <c r="H38">
        <f t="shared" si="4"/>
        <v>2728.426395939086</v>
      </c>
      <c r="J38">
        <f t="shared" si="6"/>
        <v>2813.0287648054141</v>
      </c>
    </row>
    <row r="39" spans="1:10" x14ac:dyDescent="0.35">
      <c r="B39">
        <v>4.9000000000000002E-2</v>
      </c>
      <c r="C39">
        <v>4.5999999999999999E-2</v>
      </c>
      <c r="D39">
        <v>5.6000000000000001E-2</v>
      </c>
      <c r="F39">
        <f t="shared" si="5"/>
        <v>3109.1370558375634</v>
      </c>
      <c r="G39">
        <f t="shared" si="4"/>
        <v>2918.7817258883247</v>
      </c>
      <c r="H39">
        <f t="shared" si="4"/>
        <v>3553.2994923857864</v>
      </c>
      <c r="J39">
        <f t="shared" si="6"/>
        <v>3193.7394247038915</v>
      </c>
    </row>
  </sheetData>
  <mergeCells count="2">
    <mergeCell ref="B26:D26"/>
    <mergeCell ref="F26:H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9F32F-BC51-4E12-8EAD-A7A4DF03EF18}">
  <dimension ref="A1:M38"/>
  <sheetViews>
    <sheetView workbookViewId="0">
      <selection activeCell="A11" sqref="A11:J11"/>
    </sheetView>
  </sheetViews>
  <sheetFormatPr defaultRowHeight="14.5" x14ac:dyDescent="0.35"/>
  <cols>
    <col min="1" max="1" width="20.26953125" bestFit="1" customWidth="1"/>
    <col min="2" max="2" width="27.54296875" bestFit="1" customWidth="1"/>
    <col min="3" max="4" width="18.26953125" bestFit="1" customWidth="1"/>
  </cols>
  <sheetData>
    <row r="1" spans="1:13" x14ac:dyDescent="0.35">
      <c r="B1" s="1" t="s">
        <v>11</v>
      </c>
    </row>
    <row r="2" spans="1:13" x14ac:dyDescent="0.35">
      <c r="B2" s="2">
        <v>0.11899999999999999</v>
      </c>
      <c r="C2" s="3">
        <v>4.8000000000000001E-2</v>
      </c>
      <c r="D2" s="3">
        <v>4.8000000000000001E-2</v>
      </c>
      <c r="E2" s="3">
        <v>4.8000000000000001E-2</v>
      </c>
      <c r="F2" s="3">
        <v>4.9000000000000002E-2</v>
      </c>
      <c r="G2" s="3">
        <v>5.8000000000000003E-2</v>
      </c>
      <c r="H2" s="3">
        <v>5.0999999999999997E-2</v>
      </c>
      <c r="I2" s="3">
        <v>5.8000000000000003E-2</v>
      </c>
      <c r="J2" s="3">
        <v>5.0999999999999997E-2</v>
      </c>
      <c r="K2" s="3">
        <v>6.2E-2</v>
      </c>
      <c r="L2" s="3">
        <v>6.0999999999999999E-2</v>
      </c>
      <c r="M2" s="4">
        <v>8.8999999999999996E-2</v>
      </c>
    </row>
    <row r="3" spans="1:13" x14ac:dyDescent="0.35">
      <c r="B3" s="5">
        <v>5.1999999999999998E-2</v>
      </c>
      <c r="C3" s="1">
        <v>0.39</v>
      </c>
      <c r="D3" s="1">
        <v>0.40100000000000002</v>
      </c>
      <c r="E3" s="1">
        <v>0.39200000000000002</v>
      </c>
      <c r="F3" s="1">
        <v>0.39</v>
      </c>
      <c r="G3" s="1">
        <v>0.35099999999999998</v>
      </c>
      <c r="H3" s="1">
        <v>0.38400000000000001</v>
      </c>
      <c r="I3" s="1">
        <v>0.26800000000000002</v>
      </c>
      <c r="J3" s="1">
        <v>0.253</v>
      </c>
      <c r="K3" s="1">
        <v>0.189</v>
      </c>
      <c r="L3" s="1">
        <v>5.1999999999999998E-2</v>
      </c>
      <c r="M3" s="6">
        <v>4.8000000000000001E-2</v>
      </c>
    </row>
    <row r="4" spans="1:13" x14ac:dyDescent="0.35">
      <c r="B4" s="5">
        <v>4.5999999999999999E-2</v>
      </c>
      <c r="C4" s="1">
        <v>0.377</v>
      </c>
      <c r="D4" s="1">
        <v>0.39</v>
      </c>
      <c r="E4" s="1">
        <v>0.38</v>
      </c>
      <c r="F4" s="1">
        <v>0.40300000000000002</v>
      </c>
      <c r="G4" s="1">
        <v>0.39500000000000002</v>
      </c>
      <c r="H4" s="1">
        <v>0.35099999999999998</v>
      </c>
      <c r="I4" s="1">
        <v>0.26200000000000001</v>
      </c>
      <c r="J4" s="1">
        <v>0.26200000000000001</v>
      </c>
      <c r="K4" s="1">
        <v>0.153</v>
      </c>
      <c r="L4" s="1">
        <v>4.8000000000000001E-2</v>
      </c>
      <c r="M4" s="6">
        <v>8.5000000000000006E-2</v>
      </c>
    </row>
    <row r="5" spans="1:13" x14ac:dyDescent="0.35">
      <c r="B5" s="5">
        <v>4.7E-2</v>
      </c>
      <c r="C5" s="1">
        <v>0.38</v>
      </c>
      <c r="D5" s="1">
        <v>0.38100000000000001</v>
      </c>
      <c r="E5" s="1">
        <v>0.38300000000000001</v>
      </c>
      <c r="F5" s="1">
        <v>0.41</v>
      </c>
      <c r="G5" s="1">
        <v>0.38700000000000001</v>
      </c>
      <c r="H5" s="1">
        <v>0.36499999999999999</v>
      </c>
      <c r="I5" s="1">
        <v>0.27800000000000002</v>
      </c>
      <c r="J5" s="1">
        <v>0.21099999999999999</v>
      </c>
      <c r="K5" s="1">
        <v>0.16900000000000001</v>
      </c>
      <c r="L5" s="1">
        <v>5.0999999999999997E-2</v>
      </c>
      <c r="M5" s="6">
        <v>0.06</v>
      </c>
    </row>
    <row r="6" spans="1:13" x14ac:dyDescent="0.35">
      <c r="B6" s="5">
        <v>5.5E-2</v>
      </c>
      <c r="C6" s="1">
        <v>4.8000000000000001E-2</v>
      </c>
      <c r="D6" s="1">
        <v>5.1999999999999998E-2</v>
      </c>
      <c r="E6">
        <v>0.49299999999999999</v>
      </c>
      <c r="F6">
        <v>5.5E-2</v>
      </c>
      <c r="G6">
        <v>5.7000000000000002E-2</v>
      </c>
      <c r="H6">
        <v>5.5E-2</v>
      </c>
      <c r="I6">
        <v>5.5E-2</v>
      </c>
      <c r="J6">
        <v>5.8000000000000003E-2</v>
      </c>
      <c r="K6">
        <v>5.8000000000000003E-2</v>
      </c>
      <c r="L6">
        <v>5.6000000000000001E-2</v>
      </c>
      <c r="M6" s="6">
        <v>6.5000000000000002E-2</v>
      </c>
    </row>
    <row r="7" spans="1:13" x14ac:dyDescent="0.35">
      <c r="B7" s="5">
        <v>5.0999999999999997E-2</v>
      </c>
      <c r="C7" s="1">
        <v>4.5999999999999999E-2</v>
      </c>
      <c r="D7" s="1">
        <v>4.9000000000000002E-2</v>
      </c>
      <c r="E7">
        <v>0.495</v>
      </c>
      <c r="F7">
        <v>5.0999999999999997E-2</v>
      </c>
      <c r="G7">
        <v>0.04</v>
      </c>
      <c r="H7">
        <v>0.04</v>
      </c>
      <c r="I7">
        <v>3.9E-2</v>
      </c>
      <c r="J7">
        <v>3.9E-2</v>
      </c>
      <c r="K7">
        <v>3.7999999999999999E-2</v>
      </c>
      <c r="L7">
        <v>0.04</v>
      </c>
      <c r="M7" s="6">
        <v>7.1999999999999995E-2</v>
      </c>
    </row>
    <row r="8" spans="1:13" x14ac:dyDescent="0.35">
      <c r="B8" s="5">
        <v>0.05</v>
      </c>
      <c r="C8" s="1">
        <v>5.0999999999999997E-2</v>
      </c>
      <c r="D8" s="1">
        <v>6.0999999999999999E-2</v>
      </c>
      <c r="E8">
        <v>0.52100000000000002</v>
      </c>
      <c r="F8">
        <v>5.2999999999999999E-2</v>
      </c>
      <c r="G8">
        <v>3.9E-2</v>
      </c>
      <c r="H8">
        <v>0.04</v>
      </c>
      <c r="I8">
        <v>4.1000000000000002E-2</v>
      </c>
      <c r="J8">
        <v>3.7999999999999999E-2</v>
      </c>
      <c r="K8">
        <v>0.04</v>
      </c>
      <c r="L8">
        <v>3.9E-2</v>
      </c>
      <c r="M8" s="6">
        <v>3.9E-2</v>
      </c>
    </row>
    <row r="9" spans="1:13" x14ac:dyDescent="0.35">
      <c r="B9" s="7">
        <v>5.0999999999999997E-2</v>
      </c>
      <c r="C9" s="8">
        <v>6.0999999999999999E-2</v>
      </c>
      <c r="D9" s="8">
        <v>5.3999999999999999E-2</v>
      </c>
      <c r="E9" s="8">
        <v>5.3999999999999999E-2</v>
      </c>
      <c r="F9" s="8">
        <v>5.1999999999999998E-2</v>
      </c>
      <c r="G9" s="8">
        <v>4.2999999999999997E-2</v>
      </c>
      <c r="H9" s="8">
        <v>0.04</v>
      </c>
      <c r="I9" s="8">
        <v>0.04</v>
      </c>
      <c r="J9" s="8">
        <v>3.9E-2</v>
      </c>
      <c r="K9" s="8">
        <v>3.9E-2</v>
      </c>
      <c r="L9" s="8">
        <v>3.9E-2</v>
      </c>
      <c r="M9" s="9">
        <v>3.7999999999999999E-2</v>
      </c>
    </row>
    <row r="11" spans="1:13" x14ac:dyDescent="0.35">
      <c r="A11" s="1" t="s">
        <v>1</v>
      </c>
      <c r="B11" s="1" t="s">
        <v>2</v>
      </c>
      <c r="C11" s="1" t="s">
        <v>3</v>
      </c>
      <c r="D11" s="1" t="s">
        <v>4</v>
      </c>
      <c r="E11" s="1"/>
      <c r="F11" s="1" t="s">
        <v>5</v>
      </c>
      <c r="G11" s="1"/>
      <c r="J11" s="1" t="s">
        <v>6</v>
      </c>
    </row>
    <row r="12" spans="1:13" x14ac:dyDescent="0.35">
      <c r="A12" s="1">
        <v>0</v>
      </c>
      <c r="B12">
        <v>0.39</v>
      </c>
      <c r="C12">
        <v>0.377</v>
      </c>
      <c r="D12">
        <v>0.38</v>
      </c>
      <c r="F12">
        <v>100</v>
      </c>
      <c r="G12">
        <v>100</v>
      </c>
      <c r="H12">
        <v>100</v>
      </c>
      <c r="J12">
        <f>AVERAGE(F12:H12)</f>
        <v>100</v>
      </c>
    </row>
    <row r="13" spans="1:13" x14ac:dyDescent="0.35">
      <c r="A13" s="1">
        <v>0.01</v>
      </c>
      <c r="B13">
        <v>0.40100000000000002</v>
      </c>
      <c r="C13">
        <v>0.39</v>
      </c>
      <c r="D13">
        <v>0.38100000000000001</v>
      </c>
      <c r="F13">
        <f>(B13/0.39)*100</f>
        <v>102.82051282051283</v>
      </c>
      <c r="G13">
        <f>(C13/0.377)*100</f>
        <v>103.44827586206897</v>
      </c>
      <c r="H13">
        <f>(D13/0.38)*100</f>
        <v>100.26315789473684</v>
      </c>
      <c r="J13">
        <f t="shared" ref="J13:J23" si="0">AVERAGE(F13:H13)</f>
        <v>102.17731552577288</v>
      </c>
    </row>
    <row r="14" spans="1:13" x14ac:dyDescent="0.35">
      <c r="A14" s="1">
        <v>0.05</v>
      </c>
      <c r="B14">
        <v>0.39200000000000002</v>
      </c>
      <c r="C14">
        <v>0.38</v>
      </c>
      <c r="D14">
        <v>0.38300000000000001</v>
      </c>
      <c r="F14">
        <f t="shared" ref="F14:F23" si="1">(B14/0.39)*100</f>
        <v>100.51282051282051</v>
      </c>
      <c r="G14">
        <f t="shared" ref="G14:G23" si="2">(C14/0.377)*100</f>
        <v>100.79575596816977</v>
      </c>
      <c r="H14">
        <f t="shared" ref="H14:H23" si="3">(D14/0.38)*100</f>
        <v>100.78947368421052</v>
      </c>
      <c r="J14">
        <f t="shared" si="0"/>
        <v>100.69935005506693</v>
      </c>
    </row>
    <row r="15" spans="1:13" x14ac:dyDescent="0.35">
      <c r="A15" s="1">
        <v>0.1</v>
      </c>
      <c r="B15">
        <v>0.39</v>
      </c>
      <c r="C15">
        <v>0.40300000000000002</v>
      </c>
      <c r="D15">
        <v>0.41</v>
      </c>
      <c r="F15">
        <f t="shared" si="1"/>
        <v>100</v>
      </c>
      <c r="G15">
        <f t="shared" si="2"/>
        <v>106.89655172413795</v>
      </c>
      <c r="H15">
        <f t="shared" si="3"/>
        <v>107.89473684210526</v>
      </c>
      <c r="J15">
        <f t="shared" si="0"/>
        <v>104.93042952208107</v>
      </c>
    </row>
    <row r="16" spans="1:13" x14ac:dyDescent="0.35">
      <c r="A16" s="1">
        <v>0.2</v>
      </c>
      <c r="B16">
        <v>0.35099999999999998</v>
      </c>
      <c r="C16">
        <v>0.39500000000000002</v>
      </c>
      <c r="D16">
        <v>0.38700000000000001</v>
      </c>
      <c r="F16">
        <f t="shared" si="1"/>
        <v>89.999999999999986</v>
      </c>
      <c r="G16">
        <f t="shared" si="2"/>
        <v>104.77453580901856</v>
      </c>
      <c r="H16">
        <f t="shared" si="3"/>
        <v>101.84210526315789</v>
      </c>
      <c r="J16">
        <f t="shared" si="0"/>
        <v>98.872213690725474</v>
      </c>
    </row>
    <row r="17" spans="1:10" x14ac:dyDescent="0.35">
      <c r="A17" s="1">
        <v>0.3</v>
      </c>
      <c r="B17">
        <v>0.38400000000000001</v>
      </c>
      <c r="C17">
        <v>0.35099999999999998</v>
      </c>
      <c r="D17">
        <v>0.36499999999999999</v>
      </c>
      <c r="F17">
        <f t="shared" si="1"/>
        <v>98.461538461538453</v>
      </c>
      <c r="G17">
        <f t="shared" si="2"/>
        <v>93.103448275862064</v>
      </c>
      <c r="H17">
        <f t="shared" si="3"/>
        <v>96.05263157894737</v>
      </c>
      <c r="J17">
        <f t="shared" si="0"/>
        <v>95.872539438782624</v>
      </c>
    </row>
    <row r="18" spans="1:10" x14ac:dyDescent="0.35">
      <c r="A18" s="1">
        <v>0.5</v>
      </c>
      <c r="B18">
        <v>0.26800000000000002</v>
      </c>
      <c r="C18">
        <v>0.26200000000000001</v>
      </c>
      <c r="D18">
        <v>0.27800000000000002</v>
      </c>
      <c r="F18">
        <f t="shared" si="1"/>
        <v>68.717948717948715</v>
      </c>
      <c r="G18">
        <f t="shared" si="2"/>
        <v>69.49602122015915</v>
      </c>
      <c r="H18">
        <f t="shared" si="3"/>
        <v>73.15789473684211</v>
      </c>
      <c r="J18">
        <f t="shared" si="0"/>
        <v>70.45728822498333</v>
      </c>
    </row>
    <row r="19" spans="1:10" x14ac:dyDescent="0.35">
      <c r="A19" s="1">
        <v>0.75</v>
      </c>
      <c r="B19">
        <v>0.253</v>
      </c>
      <c r="C19">
        <v>0.26200000000000001</v>
      </c>
      <c r="D19">
        <v>0.21099999999999999</v>
      </c>
      <c r="F19">
        <f t="shared" si="1"/>
        <v>64.871794871794876</v>
      </c>
      <c r="G19">
        <f t="shared" si="2"/>
        <v>69.49602122015915</v>
      </c>
      <c r="H19">
        <f t="shared" si="3"/>
        <v>55.526315789473678</v>
      </c>
      <c r="J19">
        <f t="shared" si="0"/>
        <v>63.298043960475894</v>
      </c>
    </row>
    <row r="20" spans="1:10" x14ac:dyDescent="0.35">
      <c r="A20" s="1">
        <v>1</v>
      </c>
      <c r="B20">
        <v>0.189</v>
      </c>
      <c r="C20">
        <v>0.153</v>
      </c>
      <c r="D20">
        <v>0.16900000000000001</v>
      </c>
      <c r="F20">
        <f t="shared" si="1"/>
        <v>48.46153846153846</v>
      </c>
      <c r="G20">
        <f t="shared" si="2"/>
        <v>40.58355437665783</v>
      </c>
      <c r="H20">
        <f t="shared" si="3"/>
        <v>44.473684210526322</v>
      </c>
      <c r="J20">
        <f t="shared" si="0"/>
        <v>44.506259016240875</v>
      </c>
    </row>
    <row r="21" spans="1:10" x14ac:dyDescent="0.35">
      <c r="A21" s="1">
        <v>5</v>
      </c>
      <c r="B21">
        <v>5.1999999999999998E-2</v>
      </c>
      <c r="C21">
        <v>4.8000000000000001E-2</v>
      </c>
      <c r="D21">
        <v>5.0999999999999997E-2</v>
      </c>
      <c r="F21">
        <f t="shared" si="1"/>
        <v>13.333333333333334</v>
      </c>
      <c r="G21">
        <f t="shared" si="2"/>
        <v>12.73209549071618</v>
      </c>
      <c r="H21">
        <f t="shared" si="3"/>
        <v>13.421052631578947</v>
      </c>
      <c r="J21">
        <f t="shared" si="0"/>
        <v>13.162160485209485</v>
      </c>
    </row>
    <row r="22" spans="1:10" x14ac:dyDescent="0.35">
      <c r="A22" s="1">
        <v>10</v>
      </c>
      <c r="B22">
        <v>4.8000000000000001E-2</v>
      </c>
      <c r="C22">
        <v>4.5999999999999999E-2</v>
      </c>
      <c r="D22">
        <v>5.0999999999999997E-2</v>
      </c>
      <c r="F22">
        <f t="shared" si="1"/>
        <v>12.307692307692307</v>
      </c>
      <c r="G22">
        <f t="shared" si="2"/>
        <v>12.201591511936339</v>
      </c>
      <c r="H22">
        <f t="shared" si="3"/>
        <v>13.421052631578947</v>
      </c>
      <c r="J22">
        <f t="shared" si="0"/>
        <v>12.643445483735865</v>
      </c>
    </row>
    <row r="23" spans="1:10" x14ac:dyDescent="0.35">
      <c r="A23" s="1">
        <v>50</v>
      </c>
      <c r="B23">
        <v>5.1999999999999998E-2</v>
      </c>
      <c r="C23">
        <v>4.9000000000000002E-2</v>
      </c>
      <c r="D23">
        <v>6.0999999999999999E-2</v>
      </c>
      <c r="F23">
        <f t="shared" si="1"/>
        <v>13.333333333333334</v>
      </c>
      <c r="G23">
        <f t="shared" si="2"/>
        <v>12.9973474801061</v>
      </c>
      <c r="H23">
        <f t="shared" si="3"/>
        <v>16.05263157894737</v>
      </c>
      <c r="J23">
        <f t="shared" si="0"/>
        <v>14.127770797462269</v>
      </c>
    </row>
    <row r="25" spans="1:10" x14ac:dyDescent="0.35">
      <c r="A25" s="1" t="s">
        <v>1</v>
      </c>
      <c r="B25" s="10" t="s">
        <v>8</v>
      </c>
      <c r="C25" s="10"/>
      <c r="D25" s="10"/>
      <c r="F25" s="10" t="s">
        <v>9</v>
      </c>
      <c r="G25" s="15"/>
      <c r="H25" s="15"/>
      <c r="J25" s="1" t="s">
        <v>6</v>
      </c>
    </row>
    <row r="26" spans="1:10" x14ac:dyDescent="0.35">
      <c r="A26" s="1">
        <v>0</v>
      </c>
    </row>
    <row r="27" spans="1:10" x14ac:dyDescent="0.35">
      <c r="A27" s="1">
        <v>0.01</v>
      </c>
      <c r="B27">
        <v>0.39</v>
      </c>
      <c r="C27">
        <v>0.377</v>
      </c>
      <c r="D27">
        <v>0.38</v>
      </c>
      <c r="F27">
        <f>(B27/0.00001576)</f>
        <v>24746.192893401014</v>
      </c>
      <c r="G27">
        <f t="shared" ref="G27:H38" si="4">(C27/0.00001576)</f>
        <v>23921.319796954311</v>
      </c>
      <c r="H27">
        <f t="shared" si="4"/>
        <v>24111.675126903552</v>
      </c>
      <c r="J27">
        <f>(SUM(F27:H27)/3)</f>
        <v>24259.729272419627</v>
      </c>
    </row>
    <row r="28" spans="1:10" x14ac:dyDescent="0.35">
      <c r="A28" s="1">
        <v>0.05</v>
      </c>
      <c r="B28">
        <v>0.40100000000000002</v>
      </c>
      <c r="C28">
        <v>0.39</v>
      </c>
      <c r="D28">
        <v>0.38100000000000001</v>
      </c>
      <c r="F28">
        <f t="shared" ref="F28:F38" si="5">(B28/0.00001576)</f>
        <v>25444.162436548224</v>
      </c>
      <c r="G28">
        <f t="shared" si="4"/>
        <v>24746.192893401014</v>
      </c>
      <c r="H28">
        <f t="shared" si="4"/>
        <v>24175.126903553297</v>
      </c>
      <c r="J28">
        <f t="shared" ref="J28:J38" si="6">(SUM(F28:H28)/3)</f>
        <v>24788.494077834173</v>
      </c>
    </row>
    <row r="29" spans="1:10" x14ac:dyDescent="0.35">
      <c r="A29" s="1">
        <v>0.1</v>
      </c>
      <c r="B29">
        <v>0.39200000000000002</v>
      </c>
      <c r="C29">
        <v>0.38</v>
      </c>
      <c r="D29">
        <v>0.38300000000000001</v>
      </c>
      <c r="F29">
        <f t="shared" si="5"/>
        <v>24873.096446700507</v>
      </c>
      <c r="G29">
        <f t="shared" si="4"/>
        <v>24111.675126903552</v>
      </c>
      <c r="H29">
        <f t="shared" si="4"/>
        <v>24302.03045685279</v>
      </c>
      <c r="J29">
        <f t="shared" si="6"/>
        <v>24428.934010152283</v>
      </c>
    </row>
    <row r="30" spans="1:10" x14ac:dyDescent="0.35">
      <c r="A30" s="1">
        <v>0.2</v>
      </c>
      <c r="B30">
        <v>0.39</v>
      </c>
      <c r="C30">
        <v>0.40300000000000002</v>
      </c>
      <c r="D30">
        <v>0.41</v>
      </c>
      <c r="F30">
        <f t="shared" si="5"/>
        <v>24746.192893401014</v>
      </c>
      <c r="G30">
        <f t="shared" si="4"/>
        <v>25571.065989847713</v>
      </c>
      <c r="H30">
        <f t="shared" si="4"/>
        <v>26015.228426395934</v>
      </c>
      <c r="J30">
        <f t="shared" si="6"/>
        <v>25444.162436548217</v>
      </c>
    </row>
    <row r="31" spans="1:10" x14ac:dyDescent="0.35">
      <c r="A31" s="1">
        <v>0.3</v>
      </c>
      <c r="B31">
        <v>0.35099999999999998</v>
      </c>
      <c r="C31">
        <v>0.39500000000000002</v>
      </c>
      <c r="D31">
        <v>0.38700000000000001</v>
      </c>
      <c r="F31">
        <f t="shared" si="5"/>
        <v>22271.573604060912</v>
      </c>
      <c r="G31">
        <f t="shared" si="4"/>
        <v>25063.451776649745</v>
      </c>
      <c r="H31">
        <f t="shared" si="4"/>
        <v>24555.837563451776</v>
      </c>
      <c r="J31">
        <f t="shared" si="6"/>
        <v>23963.620981387478</v>
      </c>
    </row>
    <row r="32" spans="1:10" x14ac:dyDescent="0.35">
      <c r="A32" s="1">
        <v>0.5</v>
      </c>
      <c r="B32">
        <v>0.38400000000000001</v>
      </c>
      <c r="C32">
        <v>0.35099999999999998</v>
      </c>
      <c r="D32">
        <v>0.36499999999999999</v>
      </c>
      <c r="F32">
        <f t="shared" si="5"/>
        <v>24365.482233502535</v>
      </c>
      <c r="G32">
        <f t="shared" si="4"/>
        <v>22271.573604060912</v>
      </c>
      <c r="H32">
        <f t="shared" si="4"/>
        <v>23159.898477157356</v>
      </c>
      <c r="J32">
        <f t="shared" si="6"/>
        <v>23265.651438240267</v>
      </c>
    </row>
    <row r="33" spans="1:10" x14ac:dyDescent="0.35">
      <c r="A33" s="1">
        <v>0.75</v>
      </c>
      <c r="B33">
        <v>0.26800000000000002</v>
      </c>
      <c r="C33">
        <v>0.26200000000000001</v>
      </c>
      <c r="D33">
        <v>0.27800000000000002</v>
      </c>
      <c r="F33">
        <f t="shared" si="5"/>
        <v>17005.07614213198</v>
      </c>
      <c r="G33">
        <f t="shared" si="4"/>
        <v>16624.365482233501</v>
      </c>
      <c r="H33">
        <f t="shared" si="4"/>
        <v>17639.593908629442</v>
      </c>
      <c r="J33">
        <f t="shared" si="6"/>
        <v>17089.678510998307</v>
      </c>
    </row>
    <row r="34" spans="1:10" x14ac:dyDescent="0.35">
      <c r="A34" s="1">
        <v>1</v>
      </c>
      <c r="B34">
        <v>0.253</v>
      </c>
      <c r="C34">
        <v>0.26200000000000001</v>
      </c>
      <c r="D34">
        <v>0.21099999999999999</v>
      </c>
      <c r="F34">
        <f t="shared" si="5"/>
        <v>16053.299492385786</v>
      </c>
      <c r="G34">
        <f t="shared" si="4"/>
        <v>16624.365482233501</v>
      </c>
      <c r="H34">
        <f t="shared" si="4"/>
        <v>13388.324873096444</v>
      </c>
      <c r="J34">
        <f t="shared" si="6"/>
        <v>15355.329949238576</v>
      </c>
    </row>
    <row r="35" spans="1:10" x14ac:dyDescent="0.35">
      <c r="A35" s="1">
        <v>5</v>
      </c>
      <c r="B35">
        <v>0.189</v>
      </c>
      <c r="C35">
        <v>0.153</v>
      </c>
      <c r="D35">
        <v>0.16900000000000001</v>
      </c>
      <c r="F35">
        <f t="shared" si="5"/>
        <v>11992.38578680203</v>
      </c>
      <c r="G35">
        <f t="shared" si="4"/>
        <v>9708.121827411167</v>
      </c>
      <c r="H35">
        <f t="shared" si="4"/>
        <v>10723.350253807106</v>
      </c>
      <c r="J35">
        <f t="shared" si="6"/>
        <v>10807.952622673432</v>
      </c>
    </row>
    <row r="36" spans="1:10" x14ac:dyDescent="0.35">
      <c r="A36" s="1">
        <v>10</v>
      </c>
      <c r="B36">
        <v>5.1999999999999998E-2</v>
      </c>
      <c r="C36">
        <v>4.8000000000000001E-2</v>
      </c>
      <c r="D36">
        <v>5.0999999999999997E-2</v>
      </c>
      <c r="F36">
        <f t="shared" si="5"/>
        <v>3299.4923857868016</v>
      </c>
      <c r="G36">
        <f t="shared" si="4"/>
        <v>3045.6852791878168</v>
      </c>
      <c r="H36">
        <f t="shared" si="4"/>
        <v>3236.0406091370555</v>
      </c>
      <c r="J36">
        <f t="shared" si="6"/>
        <v>3193.7394247038915</v>
      </c>
    </row>
    <row r="37" spans="1:10" x14ac:dyDescent="0.35">
      <c r="A37" s="1">
        <v>50</v>
      </c>
      <c r="B37">
        <v>4.8000000000000001E-2</v>
      </c>
      <c r="C37">
        <v>4.5999999999999999E-2</v>
      </c>
      <c r="D37">
        <v>5.0999999999999997E-2</v>
      </c>
      <c r="F37">
        <f t="shared" si="5"/>
        <v>3045.6852791878168</v>
      </c>
      <c r="G37">
        <f t="shared" si="4"/>
        <v>2918.7817258883247</v>
      </c>
      <c r="H37">
        <f t="shared" si="4"/>
        <v>3236.0406091370555</v>
      </c>
      <c r="J37">
        <f t="shared" si="6"/>
        <v>3066.8358714043989</v>
      </c>
    </row>
    <row r="38" spans="1:10" x14ac:dyDescent="0.35">
      <c r="B38">
        <v>5.1999999999999998E-2</v>
      </c>
      <c r="C38">
        <v>4.9000000000000002E-2</v>
      </c>
      <c r="D38">
        <v>6.0999999999999999E-2</v>
      </c>
      <c r="F38">
        <f t="shared" si="5"/>
        <v>3299.4923857868016</v>
      </c>
      <c r="G38">
        <f t="shared" si="4"/>
        <v>3109.1370558375634</v>
      </c>
      <c r="H38">
        <f t="shared" si="4"/>
        <v>3870.5583756345172</v>
      </c>
      <c r="J38">
        <f t="shared" si="6"/>
        <v>3426.3959390862942</v>
      </c>
    </row>
  </sheetData>
  <mergeCells count="2">
    <mergeCell ref="B25:D25"/>
    <mergeCell ref="F25:H2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9FED1-B3F6-4A29-B999-D4A71862CC73}">
  <dimension ref="A1:M37"/>
  <sheetViews>
    <sheetView tabSelected="1" topLeftCell="A22" workbookViewId="0">
      <selection activeCell="D38" sqref="D38"/>
    </sheetView>
  </sheetViews>
  <sheetFormatPr defaultRowHeight="14.5" x14ac:dyDescent="0.35"/>
  <cols>
    <col min="1" max="1" width="20.26953125" bestFit="1" customWidth="1"/>
    <col min="2" max="2" width="27.54296875" bestFit="1" customWidth="1"/>
    <col min="3" max="4" width="18.26953125" bestFit="1" customWidth="1"/>
  </cols>
  <sheetData>
    <row r="1" spans="1:13" x14ac:dyDescent="0.35">
      <c r="B1" s="1" t="s">
        <v>11</v>
      </c>
    </row>
    <row r="2" spans="1:13" x14ac:dyDescent="0.35">
      <c r="B2" s="2">
        <v>0.05</v>
      </c>
      <c r="C2" s="3">
        <v>5.2999999999999999E-2</v>
      </c>
      <c r="D2" s="3">
        <v>5.1999999999999998E-2</v>
      </c>
      <c r="E2" s="3">
        <v>5.2999999999999999E-2</v>
      </c>
      <c r="F2" s="3">
        <v>6.3E-2</v>
      </c>
      <c r="G2" s="3">
        <v>7.1999999999999995E-2</v>
      </c>
      <c r="H2" s="3">
        <v>6.2E-2</v>
      </c>
      <c r="I2" s="3">
        <v>0.06</v>
      </c>
      <c r="J2" s="3">
        <v>8.3000000000000004E-2</v>
      </c>
      <c r="K2" s="3">
        <v>8.4000000000000005E-2</v>
      </c>
      <c r="L2" s="3">
        <v>0.10299999999999999</v>
      </c>
      <c r="M2" s="4">
        <v>0.109</v>
      </c>
    </row>
    <row r="3" spans="1:13" x14ac:dyDescent="0.35">
      <c r="B3" s="5">
        <v>0.06</v>
      </c>
      <c r="C3" s="1">
        <v>0.67500000000000004</v>
      </c>
      <c r="D3" s="1">
        <v>0.68799999999999994</v>
      </c>
      <c r="E3" s="1">
        <v>0.67100000000000004</v>
      </c>
      <c r="F3" s="1">
        <v>0.68799999999999994</v>
      </c>
      <c r="G3" s="1">
        <v>0.62</v>
      </c>
      <c r="H3" s="1">
        <v>0.56499999999999995</v>
      </c>
      <c r="I3" s="1">
        <v>0.47399999999999998</v>
      </c>
      <c r="J3" s="1">
        <v>0.42399999999999999</v>
      </c>
      <c r="K3" s="1">
        <v>0.25800000000000001</v>
      </c>
      <c r="L3" s="1">
        <v>5.7000000000000002E-2</v>
      </c>
      <c r="M3" s="6">
        <v>9.4E-2</v>
      </c>
    </row>
    <row r="4" spans="1:13" x14ac:dyDescent="0.35">
      <c r="B4" s="5">
        <v>6.2E-2</v>
      </c>
      <c r="C4" s="1">
        <v>0.60899999999999999</v>
      </c>
      <c r="D4" s="1">
        <v>0.64300000000000002</v>
      </c>
      <c r="E4" s="1">
        <v>0.67500000000000004</v>
      </c>
      <c r="F4" s="1">
        <v>0.72299999999999998</v>
      </c>
      <c r="G4" s="1">
        <v>0.59199999999999997</v>
      </c>
      <c r="H4" s="1">
        <v>0.58899999999999997</v>
      </c>
      <c r="I4" s="1">
        <v>0.49</v>
      </c>
      <c r="J4" s="1">
        <v>0.38</v>
      </c>
      <c r="K4" s="1">
        <v>0.26200000000000001</v>
      </c>
      <c r="L4" s="1">
        <v>5.2999999999999999E-2</v>
      </c>
      <c r="M4" s="6">
        <v>7.3999999999999996E-2</v>
      </c>
    </row>
    <row r="5" spans="1:13" x14ac:dyDescent="0.35">
      <c r="B5" s="5">
        <v>6.6000000000000003E-2</v>
      </c>
      <c r="C5" s="1">
        <v>0.64400000000000002</v>
      </c>
      <c r="D5" s="1">
        <v>0.71899999999999997</v>
      </c>
      <c r="E5" s="1">
        <v>0.70699999999999996</v>
      </c>
      <c r="F5" s="1">
        <v>0.68700000000000006</v>
      </c>
      <c r="G5" s="1">
        <v>0.63200000000000001</v>
      </c>
      <c r="H5" s="1">
        <v>0.66900000000000004</v>
      </c>
      <c r="I5" s="1">
        <v>0.53300000000000003</v>
      </c>
      <c r="J5" s="1">
        <v>0.39200000000000002</v>
      </c>
      <c r="K5" s="1">
        <v>0.20599999999999999</v>
      </c>
      <c r="L5" s="1">
        <v>0.05</v>
      </c>
      <c r="M5" s="6">
        <v>6.5000000000000002E-2</v>
      </c>
    </row>
    <row r="6" spans="1:13" x14ac:dyDescent="0.35">
      <c r="B6" s="5">
        <v>7.1999999999999995E-2</v>
      </c>
      <c r="C6" s="1">
        <v>5.1999999999999998E-2</v>
      </c>
      <c r="D6" s="1">
        <v>5.3999999999999999E-2</v>
      </c>
      <c r="E6">
        <v>0.69899999999999995</v>
      </c>
      <c r="F6">
        <v>6.5000000000000002E-2</v>
      </c>
      <c r="G6">
        <v>6.0999999999999999E-2</v>
      </c>
      <c r="H6">
        <v>5.8999999999999997E-2</v>
      </c>
      <c r="I6">
        <v>6.8000000000000005E-2</v>
      </c>
      <c r="J6">
        <v>5.0999999999999997E-2</v>
      </c>
      <c r="K6">
        <v>6.7000000000000004E-2</v>
      </c>
      <c r="L6">
        <v>7.9000000000000001E-2</v>
      </c>
      <c r="M6" s="6">
        <v>7.0999999999999994E-2</v>
      </c>
    </row>
    <row r="7" spans="1:13" x14ac:dyDescent="0.35">
      <c r="B7" s="5">
        <v>7.4999999999999997E-2</v>
      </c>
      <c r="C7" s="1">
        <v>0.05</v>
      </c>
      <c r="D7" s="1">
        <v>0.05</v>
      </c>
      <c r="E7">
        <v>0.73799999999999999</v>
      </c>
      <c r="F7">
        <v>5.8000000000000003E-2</v>
      </c>
      <c r="G7">
        <v>3.7999999999999999E-2</v>
      </c>
      <c r="H7">
        <v>3.7999999999999999E-2</v>
      </c>
      <c r="I7">
        <v>3.7999999999999999E-2</v>
      </c>
      <c r="J7">
        <v>4.2000000000000003E-2</v>
      </c>
      <c r="K7">
        <v>0.04</v>
      </c>
      <c r="L7">
        <v>0.04</v>
      </c>
      <c r="M7" s="6">
        <v>4.1000000000000002E-2</v>
      </c>
    </row>
    <row r="8" spans="1:13" x14ac:dyDescent="0.35">
      <c r="B8" s="5">
        <v>7.0999999999999994E-2</v>
      </c>
      <c r="C8" s="1">
        <v>5.1999999999999998E-2</v>
      </c>
      <c r="D8" s="1">
        <v>5.2999999999999999E-2</v>
      </c>
      <c r="E8">
        <v>0.70099999999999996</v>
      </c>
      <c r="F8">
        <v>6.2E-2</v>
      </c>
      <c r="G8">
        <v>4.1000000000000002E-2</v>
      </c>
      <c r="H8">
        <v>3.9E-2</v>
      </c>
      <c r="I8">
        <v>3.7999999999999999E-2</v>
      </c>
      <c r="J8">
        <v>0.04</v>
      </c>
      <c r="K8">
        <v>0.04</v>
      </c>
      <c r="L8">
        <v>3.9E-2</v>
      </c>
      <c r="M8" s="6">
        <v>3.9E-2</v>
      </c>
    </row>
    <row r="9" spans="1:13" x14ac:dyDescent="0.35">
      <c r="B9" s="7">
        <v>6.4000000000000001E-2</v>
      </c>
      <c r="C9" s="8">
        <v>6.2E-2</v>
      </c>
      <c r="D9" s="8">
        <v>5.8999999999999997E-2</v>
      </c>
      <c r="E9" s="8">
        <v>6.7000000000000004E-2</v>
      </c>
      <c r="F9" s="8">
        <v>6.6000000000000003E-2</v>
      </c>
      <c r="G9" s="8">
        <v>3.9E-2</v>
      </c>
      <c r="H9" s="8">
        <v>3.9E-2</v>
      </c>
      <c r="I9" s="8">
        <v>3.9E-2</v>
      </c>
      <c r="J9" s="8">
        <v>4.2000000000000003E-2</v>
      </c>
      <c r="K9" s="8">
        <v>5.7000000000000002E-2</v>
      </c>
      <c r="L9" s="8">
        <v>3.7999999999999999E-2</v>
      </c>
      <c r="M9" s="9">
        <v>3.7999999999999999E-2</v>
      </c>
    </row>
    <row r="11" spans="1:13" x14ac:dyDescent="0.35">
      <c r="A11" s="1" t="s">
        <v>1</v>
      </c>
      <c r="B11" s="1" t="s">
        <v>2</v>
      </c>
      <c r="C11" s="1" t="s">
        <v>3</v>
      </c>
      <c r="D11" s="1" t="s">
        <v>4</v>
      </c>
      <c r="E11" s="1"/>
      <c r="F11" s="1" t="s">
        <v>5</v>
      </c>
      <c r="G11" s="1"/>
      <c r="J11" s="1" t="s">
        <v>6</v>
      </c>
    </row>
    <row r="12" spans="1:13" x14ac:dyDescent="0.35">
      <c r="A12" s="1">
        <v>0</v>
      </c>
      <c r="B12">
        <v>0.67500000000000004</v>
      </c>
      <c r="C12">
        <v>0.60899999999999999</v>
      </c>
      <c r="D12">
        <v>0.64400000000000002</v>
      </c>
      <c r="F12">
        <v>100</v>
      </c>
      <c r="G12">
        <v>100</v>
      </c>
      <c r="H12">
        <v>100</v>
      </c>
      <c r="J12">
        <f>AVERAGE(F12:H12)</f>
        <v>100</v>
      </c>
    </row>
    <row r="13" spans="1:13" x14ac:dyDescent="0.35">
      <c r="A13" s="1">
        <v>0.01</v>
      </c>
      <c r="B13">
        <v>0.68799999999999994</v>
      </c>
      <c r="C13">
        <v>0.64300000000000002</v>
      </c>
      <c r="D13">
        <v>0.71899999999999997</v>
      </c>
      <c r="F13">
        <f>(B13/0.675)*100</f>
        <v>101.92592592592591</v>
      </c>
      <c r="G13">
        <f>(C13/0.609)*100</f>
        <v>105.58292282430214</v>
      </c>
      <c r="H13">
        <f>(D13/0.644)*100</f>
        <v>111.64596273291924</v>
      </c>
      <c r="J13">
        <f t="shared" ref="J13:J23" si="0">AVERAGE(F13:H13)</f>
        <v>106.38493716104909</v>
      </c>
    </row>
    <row r="14" spans="1:13" x14ac:dyDescent="0.35">
      <c r="A14" s="1">
        <v>0.05</v>
      </c>
      <c r="B14">
        <v>0.67100000000000004</v>
      </c>
      <c r="C14">
        <v>0.67500000000000004</v>
      </c>
      <c r="D14">
        <v>0.70699999999999996</v>
      </c>
      <c r="F14">
        <f t="shared" ref="F14:F23" si="1">(B14/0.675)*100</f>
        <v>99.407407407407405</v>
      </c>
      <c r="G14">
        <f t="shared" ref="G14:G23" si="2">(C14/0.609)*100</f>
        <v>110.83743842364532</v>
      </c>
      <c r="H14">
        <f t="shared" ref="H14:H23" si="3">(D14/0.644)*100</f>
        <v>109.78260869565217</v>
      </c>
      <c r="J14">
        <f t="shared" si="0"/>
        <v>106.6758181755683</v>
      </c>
    </row>
    <row r="15" spans="1:13" x14ac:dyDescent="0.35">
      <c r="A15" s="1">
        <v>0.1</v>
      </c>
      <c r="B15">
        <v>0.68799999999999994</v>
      </c>
      <c r="C15">
        <v>0.72299999999999998</v>
      </c>
      <c r="D15">
        <v>0.68700000000000006</v>
      </c>
      <c r="F15">
        <f t="shared" si="1"/>
        <v>101.92592592592591</v>
      </c>
      <c r="G15">
        <f t="shared" si="2"/>
        <v>118.7192118226601</v>
      </c>
      <c r="H15">
        <f t="shared" si="3"/>
        <v>106.67701863354037</v>
      </c>
      <c r="J15">
        <f t="shared" si="0"/>
        <v>109.10738546070881</v>
      </c>
    </row>
    <row r="16" spans="1:13" x14ac:dyDescent="0.35">
      <c r="A16" s="1">
        <v>0.2</v>
      </c>
      <c r="B16">
        <v>0.62</v>
      </c>
      <c r="C16">
        <v>0.59199999999999997</v>
      </c>
      <c r="D16">
        <v>0.63200000000000001</v>
      </c>
      <c r="F16">
        <f t="shared" si="1"/>
        <v>91.851851851851833</v>
      </c>
      <c r="G16">
        <f t="shared" si="2"/>
        <v>97.208538587848921</v>
      </c>
      <c r="H16">
        <f t="shared" si="3"/>
        <v>98.136645962732914</v>
      </c>
      <c r="J16">
        <f t="shared" si="0"/>
        <v>95.732345467477899</v>
      </c>
    </row>
    <row r="17" spans="1:10" x14ac:dyDescent="0.35">
      <c r="A17" s="1">
        <v>0.3</v>
      </c>
      <c r="B17">
        <v>0.56499999999999995</v>
      </c>
      <c r="C17">
        <v>0.58899999999999997</v>
      </c>
      <c r="D17">
        <v>0.66900000000000004</v>
      </c>
      <c r="F17">
        <f t="shared" si="1"/>
        <v>83.703703703703695</v>
      </c>
      <c r="G17">
        <f t="shared" si="2"/>
        <v>96.715927750410501</v>
      </c>
      <c r="H17">
        <f t="shared" si="3"/>
        <v>103.88198757763976</v>
      </c>
      <c r="J17">
        <f t="shared" si="0"/>
        <v>94.767206343917977</v>
      </c>
    </row>
    <row r="18" spans="1:10" x14ac:dyDescent="0.35">
      <c r="A18" s="1">
        <v>0.5</v>
      </c>
      <c r="B18">
        <v>0.47399999999999998</v>
      </c>
      <c r="C18">
        <v>0.49</v>
      </c>
      <c r="D18">
        <v>0.53300000000000003</v>
      </c>
      <c r="F18">
        <f t="shared" si="1"/>
        <v>70.222222222222214</v>
      </c>
      <c r="G18">
        <f t="shared" si="2"/>
        <v>80.459770114942529</v>
      </c>
      <c r="H18">
        <f t="shared" si="3"/>
        <v>82.763975155279496</v>
      </c>
      <c r="J18">
        <f t="shared" si="0"/>
        <v>77.815322497481404</v>
      </c>
    </row>
    <row r="19" spans="1:10" x14ac:dyDescent="0.35">
      <c r="A19" s="1">
        <v>0.75</v>
      </c>
      <c r="B19">
        <v>0.42399999999999999</v>
      </c>
      <c r="C19">
        <v>0.38</v>
      </c>
      <c r="D19">
        <v>0.39200000000000002</v>
      </c>
      <c r="F19">
        <f t="shared" si="1"/>
        <v>62.81481481481481</v>
      </c>
      <c r="G19">
        <f t="shared" si="2"/>
        <v>62.397372742200332</v>
      </c>
      <c r="H19">
        <f t="shared" si="3"/>
        <v>60.869565217391312</v>
      </c>
      <c r="J19">
        <f t="shared" si="0"/>
        <v>62.027250924802154</v>
      </c>
    </row>
    <row r="20" spans="1:10" x14ac:dyDescent="0.35">
      <c r="A20" s="1">
        <v>1</v>
      </c>
      <c r="B20">
        <v>0.25800000000000001</v>
      </c>
      <c r="C20">
        <v>0.26200000000000001</v>
      </c>
      <c r="D20">
        <v>0.20599999999999999</v>
      </c>
      <c r="F20">
        <f t="shared" si="1"/>
        <v>38.222222222222221</v>
      </c>
      <c r="G20">
        <f t="shared" si="2"/>
        <v>43.021346469622337</v>
      </c>
      <c r="H20">
        <f t="shared" si="3"/>
        <v>31.987577639751553</v>
      </c>
      <c r="J20">
        <f t="shared" si="0"/>
        <v>37.743715443865369</v>
      </c>
    </row>
    <row r="21" spans="1:10" x14ac:dyDescent="0.35">
      <c r="A21" s="1">
        <v>5</v>
      </c>
      <c r="B21">
        <v>5.7000000000000002E-2</v>
      </c>
      <c r="C21">
        <v>5.2999999999999999E-2</v>
      </c>
      <c r="D21">
        <v>0.05</v>
      </c>
      <c r="F21">
        <f t="shared" si="1"/>
        <v>8.4444444444444446</v>
      </c>
      <c r="G21">
        <f t="shared" si="2"/>
        <v>8.7027914614121507</v>
      </c>
      <c r="H21">
        <f t="shared" si="3"/>
        <v>7.7639751552795042</v>
      </c>
      <c r="J21">
        <f t="shared" si="0"/>
        <v>8.3037370203786995</v>
      </c>
    </row>
    <row r="22" spans="1:10" x14ac:dyDescent="0.35">
      <c r="A22" s="1">
        <v>10</v>
      </c>
      <c r="B22">
        <v>5.1999999999999998E-2</v>
      </c>
      <c r="C22">
        <v>0.05</v>
      </c>
      <c r="D22">
        <v>5.1999999999999998E-2</v>
      </c>
      <c r="F22">
        <f t="shared" si="1"/>
        <v>7.7037037037037033</v>
      </c>
      <c r="G22">
        <f t="shared" si="2"/>
        <v>8.2101806239737289</v>
      </c>
      <c r="H22">
        <f t="shared" si="3"/>
        <v>8.0745341614906838</v>
      </c>
      <c r="J22">
        <f t="shared" si="0"/>
        <v>7.9961394963893726</v>
      </c>
    </row>
    <row r="23" spans="1:10" x14ac:dyDescent="0.35">
      <c r="A23" s="1">
        <v>50</v>
      </c>
      <c r="B23">
        <v>5.3999999999999999E-2</v>
      </c>
      <c r="C23">
        <v>0.05</v>
      </c>
      <c r="D23">
        <v>5.2999999999999999E-2</v>
      </c>
      <c r="F23">
        <f t="shared" si="1"/>
        <v>7.9999999999999991</v>
      </c>
      <c r="G23">
        <f t="shared" si="2"/>
        <v>8.2101806239737289</v>
      </c>
      <c r="H23">
        <f t="shared" si="3"/>
        <v>8.2298136645962714</v>
      </c>
      <c r="J23">
        <f t="shared" si="0"/>
        <v>8.1466647628566662</v>
      </c>
    </row>
    <row r="25" spans="1:10" x14ac:dyDescent="0.35">
      <c r="A25" s="1" t="s">
        <v>1</v>
      </c>
      <c r="B25" s="10" t="s">
        <v>8</v>
      </c>
      <c r="C25" s="10"/>
      <c r="D25" s="10"/>
      <c r="E25" s="1"/>
      <c r="F25" s="10" t="s">
        <v>9</v>
      </c>
      <c r="G25" s="10"/>
      <c r="H25" s="10"/>
      <c r="I25" s="1"/>
      <c r="J25" s="1" t="s">
        <v>6</v>
      </c>
    </row>
    <row r="26" spans="1:10" x14ac:dyDescent="0.35">
      <c r="A26" s="1">
        <v>0</v>
      </c>
      <c r="B26">
        <v>0.67500000000000004</v>
      </c>
      <c r="C26">
        <v>0.60899999999999999</v>
      </c>
      <c r="D26">
        <v>0.64400000000000002</v>
      </c>
      <c r="F26">
        <f>B26/0.00001576</f>
        <v>42829.94923857868</v>
      </c>
      <c r="G26">
        <f t="shared" ref="G26:H37" si="4">C26/0.00001576</f>
        <v>38642.131979695427</v>
      </c>
      <c r="H26">
        <f t="shared" si="4"/>
        <v>40862.944162436543</v>
      </c>
      <c r="J26">
        <f>AVERAGE(F26:H26)</f>
        <v>40778.341793570216</v>
      </c>
    </row>
    <row r="27" spans="1:10" x14ac:dyDescent="0.35">
      <c r="A27" s="1">
        <v>0.01</v>
      </c>
      <c r="B27">
        <v>0.68799999999999994</v>
      </c>
      <c r="C27">
        <v>0.64300000000000002</v>
      </c>
      <c r="D27">
        <v>0.71899999999999997</v>
      </c>
      <c r="F27">
        <f t="shared" ref="F27:F37" si="5">B27/0.00001576</f>
        <v>43654.822335025376</v>
      </c>
      <c r="G27">
        <f t="shared" si="4"/>
        <v>40799.492385786798</v>
      </c>
      <c r="H27">
        <f t="shared" si="4"/>
        <v>45621.827411167505</v>
      </c>
      <c r="J27">
        <f t="shared" ref="J27:J37" si="6">AVERAGE(F27:H27)</f>
        <v>43358.714043993219</v>
      </c>
    </row>
    <row r="28" spans="1:10" x14ac:dyDescent="0.35">
      <c r="A28" s="1">
        <v>0.05</v>
      </c>
      <c r="B28">
        <v>0.67100000000000004</v>
      </c>
      <c r="C28">
        <v>0.67500000000000004</v>
      </c>
      <c r="D28">
        <v>0.70699999999999996</v>
      </c>
      <c r="F28">
        <f t="shared" si="5"/>
        <v>42576.142131979694</v>
      </c>
      <c r="G28">
        <f t="shared" si="4"/>
        <v>42829.94923857868</v>
      </c>
      <c r="H28">
        <f t="shared" si="4"/>
        <v>44860.406091370554</v>
      </c>
      <c r="J28">
        <f t="shared" si="6"/>
        <v>43422.165820642978</v>
      </c>
    </row>
    <row r="29" spans="1:10" x14ac:dyDescent="0.35">
      <c r="A29" s="1">
        <v>0.1</v>
      </c>
      <c r="B29">
        <v>0.68799999999999994</v>
      </c>
      <c r="C29">
        <v>0.72299999999999998</v>
      </c>
      <c r="D29">
        <v>0.68700000000000006</v>
      </c>
      <c r="F29">
        <f t="shared" si="5"/>
        <v>43654.822335025376</v>
      </c>
      <c r="G29">
        <f t="shared" si="4"/>
        <v>45875.634517766492</v>
      </c>
      <c r="H29">
        <f t="shared" si="4"/>
        <v>43591.370558375631</v>
      </c>
      <c r="J29">
        <f t="shared" si="6"/>
        <v>44373.942470389164</v>
      </c>
    </row>
    <row r="30" spans="1:10" x14ac:dyDescent="0.35">
      <c r="A30" s="1">
        <v>0.2</v>
      </c>
      <c r="B30">
        <v>0.62</v>
      </c>
      <c r="C30">
        <v>0.59199999999999997</v>
      </c>
      <c r="D30">
        <v>0.63200000000000001</v>
      </c>
      <c r="F30">
        <f t="shared" si="5"/>
        <v>39340.101522842633</v>
      </c>
      <c r="G30">
        <f t="shared" si="4"/>
        <v>37563.451776649737</v>
      </c>
      <c r="H30">
        <f t="shared" si="4"/>
        <v>40101.522842639592</v>
      </c>
      <c r="J30">
        <f t="shared" si="6"/>
        <v>39001.692047377321</v>
      </c>
    </row>
    <row r="31" spans="1:10" x14ac:dyDescent="0.35">
      <c r="A31" s="1">
        <v>0.3</v>
      </c>
      <c r="B31">
        <v>0.56499999999999995</v>
      </c>
      <c r="C31">
        <v>0.58899999999999997</v>
      </c>
      <c r="D31">
        <v>0.66900000000000004</v>
      </c>
      <c r="F31">
        <f t="shared" si="5"/>
        <v>35850.253807106594</v>
      </c>
      <c r="G31">
        <f t="shared" si="4"/>
        <v>37373.096446700503</v>
      </c>
      <c r="H31">
        <f t="shared" si="4"/>
        <v>42449.238578680204</v>
      </c>
      <c r="J31">
        <f t="shared" si="6"/>
        <v>38557.5296108291</v>
      </c>
    </row>
    <row r="32" spans="1:10" x14ac:dyDescent="0.35">
      <c r="A32" s="1">
        <v>0.5</v>
      </c>
      <c r="B32">
        <v>0.47399999999999998</v>
      </c>
      <c r="C32">
        <v>0.49</v>
      </c>
      <c r="D32">
        <v>0.53300000000000003</v>
      </c>
      <c r="F32">
        <f t="shared" si="5"/>
        <v>30076.14213197969</v>
      </c>
      <c r="G32">
        <f t="shared" si="4"/>
        <v>31091.370558375631</v>
      </c>
      <c r="H32">
        <f t="shared" si="4"/>
        <v>33819.796954314719</v>
      </c>
      <c r="J32">
        <f t="shared" si="6"/>
        <v>31662.436548223344</v>
      </c>
    </row>
    <row r="33" spans="1:10" x14ac:dyDescent="0.35">
      <c r="A33" s="1">
        <v>0.75</v>
      </c>
      <c r="B33">
        <v>0.42399999999999999</v>
      </c>
      <c r="C33">
        <v>0.38</v>
      </c>
      <c r="D33">
        <v>0.39200000000000002</v>
      </c>
      <c r="F33">
        <f t="shared" si="5"/>
        <v>26903.553299492381</v>
      </c>
      <c r="G33">
        <f t="shared" si="4"/>
        <v>24111.675126903552</v>
      </c>
      <c r="H33">
        <f t="shared" si="4"/>
        <v>24873.096446700507</v>
      </c>
      <c r="J33">
        <f t="shared" si="6"/>
        <v>25296.108291032146</v>
      </c>
    </row>
    <row r="34" spans="1:10" x14ac:dyDescent="0.35">
      <c r="A34" s="1">
        <v>1</v>
      </c>
      <c r="B34">
        <v>0.25800000000000001</v>
      </c>
      <c r="C34">
        <v>0.26200000000000001</v>
      </c>
      <c r="D34">
        <v>0.20599999999999999</v>
      </c>
      <c r="F34">
        <f t="shared" si="5"/>
        <v>16370.558375634517</v>
      </c>
      <c r="G34">
        <f t="shared" si="4"/>
        <v>16624.365482233501</v>
      </c>
      <c r="H34">
        <f t="shared" si="4"/>
        <v>13071.065989847713</v>
      </c>
      <c r="J34">
        <f t="shared" si="6"/>
        <v>15355.329949238576</v>
      </c>
    </row>
    <row r="35" spans="1:10" x14ac:dyDescent="0.35">
      <c r="A35" s="1">
        <v>5</v>
      </c>
      <c r="B35">
        <v>5.7000000000000002E-2</v>
      </c>
      <c r="C35">
        <v>5.2999999999999999E-2</v>
      </c>
      <c r="D35">
        <v>0.05</v>
      </c>
      <c r="F35">
        <f t="shared" si="5"/>
        <v>3616.7512690355329</v>
      </c>
      <c r="G35">
        <f t="shared" si="4"/>
        <v>3362.9441624365477</v>
      </c>
      <c r="H35">
        <f t="shared" si="4"/>
        <v>3172.5888324873094</v>
      </c>
      <c r="J35">
        <f t="shared" si="6"/>
        <v>3384.0947546531302</v>
      </c>
    </row>
    <row r="36" spans="1:10" x14ac:dyDescent="0.35">
      <c r="A36" s="1">
        <v>10</v>
      </c>
      <c r="B36">
        <v>5.1999999999999998E-2</v>
      </c>
      <c r="C36">
        <v>0.05</v>
      </c>
      <c r="D36">
        <v>5.1999999999999998E-2</v>
      </c>
      <c r="F36">
        <f t="shared" si="5"/>
        <v>3299.4923857868016</v>
      </c>
      <c r="G36">
        <f t="shared" si="4"/>
        <v>3172.5888324873094</v>
      </c>
      <c r="H36">
        <f t="shared" si="4"/>
        <v>3299.4923857868016</v>
      </c>
      <c r="J36">
        <f t="shared" si="6"/>
        <v>3257.1912013536371</v>
      </c>
    </row>
    <row r="37" spans="1:10" x14ac:dyDescent="0.35">
      <c r="A37" s="1">
        <v>50</v>
      </c>
      <c r="B37">
        <v>5.3999999999999999E-2</v>
      </c>
      <c r="C37">
        <v>0.05</v>
      </c>
      <c r="D37">
        <v>5.2999999999999999E-2</v>
      </c>
      <c r="F37">
        <f t="shared" si="5"/>
        <v>3426.3959390862942</v>
      </c>
      <c r="G37">
        <f t="shared" si="4"/>
        <v>3172.5888324873094</v>
      </c>
      <c r="H37">
        <f t="shared" si="4"/>
        <v>3362.9441624365477</v>
      </c>
      <c r="J37">
        <f t="shared" si="6"/>
        <v>3320.6429780033836</v>
      </c>
    </row>
  </sheetData>
  <mergeCells count="2">
    <mergeCell ref="B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SRB 1 (3 Day Exposure)</vt:lpstr>
      <vt:lpstr>SRB 1 (4 Day Exposure)</vt:lpstr>
      <vt:lpstr>SRB 1 (6 day Exposure)</vt:lpstr>
      <vt:lpstr>SRB 2 (3 Day Exposure)</vt:lpstr>
      <vt:lpstr>SRB 2 (4 Day Exposure)</vt:lpstr>
      <vt:lpstr>SRB 2 (6 Day Exposure)</vt:lpstr>
      <vt:lpstr>SRB 3 (3 Day Exposure)</vt:lpstr>
      <vt:lpstr>SRB 3 (4 Day Exposure)</vt:lpstr>
      <vt:lpstr>SRB 3 (6 Day Exposure)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Watts</dc:creator>
  <cp:lastModifiedBy>Ben Watts</cp:lastModifiedBy>
  <dcterms:created xsi:type="dcterms:W3CDTF">2022-10-22T11:47:41Z</dcterms:created>
  <dcterms:modified xsi:type="dcterms:W3CDTF">2022-10-22T12:35:39Z</dcterms:modified>
</cp:coreProperties>
</file>